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שיבולת מחשב יענקל'ה\שיבולת 2024\אתר אינטרנט-2024\"/>
    </mc:Choice>
  </mc:AlternateContent>
  <xr:revisionPtr revIDLastSave="0" documentId="13_ncr:1_{12294166-9461-4370-98AB-B0536488E3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.24" sheetId="12" r:id="rId1"/>
    <sheet name="11.24" sheetId="11" r:id="rId2"/>
    <sheet name="10.24" sheetId="10" r:id="rId3"/>
    <sheet name="09.24" sheetId="9" r:id="rId4"/>
    <sheet name="08.24" sheetId="8" r:id="rId5"/>
    <sheet name="07.24" sheetId="7" r:id="rId6"/>
    <sheet name="06.24" sheetId="6" r:id="rId7"/>
    <sheet name="05.24" sheetId="5" r:id="rId8"/>
    <sheet name="04.24" sheetId="4" r:id="rId9"/>
    <sheet name="03.24" sheetId="3" r:id="rId10"/>
    <sheet name="02.24" sheetId="2" r:id="rId11"/>
    <sheet name="01.24" sheetId="1" r:id="rId12"/>
  </sheets>
  <externalReferences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2" l="1"/>
  <c r="F352" i="12"/>
  <c r="E352" i="12"/>
  <c r="G347" i="12"/>
  <c r="F347" i="12"/>
  <c r="E347" i="12"/>
  <c r="G346" i="12"/>
  <c r="F346" i="12"/>
  <c r="E346" i="12"/>
  <c r="G345" i="12"/>
  <c r="F345" i="12"/>
  <c r="F356" i="12" s="1"/>
  <c r="E345" i="12"/>
  <c r="G344" i="12"/>
  <c r="G349" i="12" s="1"/>
  <c r="F344" i="12"/>
  <c r="E344" i="12"/>
  <c r="G343" i="12"/>
  <c r="F343" i="12"/>
  <c r="E343" i="12"/>
  <c r="G342" i="12"/>
  <c r="F342" i="12"/>
  <c r="F349" i="12" s="1"/>
  <c r="E342" i="12"/>
  <c r="G340" i="12"/>
  <c r="F340" i="12"/>
  <c r="E340" i="12"/>
  <c r="G352" i="11"/>
  <c r="F352" i="11"/>
  <c r="E352" i="11"/>
  <c r="G347" i="11"/>
  <c r="F347" i="11"/>
  <c r="E347" i="11"/>
  <c r="G346" i="11"/>
  <c r="F346" i="11"/>
  <c r="E346" i="11"/>
  <c r="G345" i="11"/>
  <c r="F345" i="11"/>
  <c r="E345" i="11"/>
  <c r="G344" i="11"/>
  <c r="F344" i="11"/>
  <c r="E344" i="11"/>
  <c r="G343" i="11"/>
  <c r="F343" i="11"/>
  <c r="E343" i="11"/>
  <c r="G342" i="11"/>
  <c r="F342" i="11"/>
  <c r="E342" i="11"/>
  <c r="G340" i="11"/>
  <c r="F340" i="11"/>
  <c r="E340" i="11"/>
  <c r="E340" i="10"/>
  <c r="F340" i="10"/>
  <c r="G340" i="10"/>
  <c r="E342" i="10"/>
  <c r="F342" i="10"/>
  <c r="G342" i="10"/>
  <c r="E343" i="10"/>
  <c r="F343" i="10"/>
  <c r="G343" i="10"/>
  <c r="E344" i="10"/>
  <c r="F344" i="10"/>
  <c r="G344" i="10"/>
  <c r="G349" i="10" s="1"/>
  <c r="E345" i="10"/>
  <c r="F345" i="10"/>
  <c r="G345" i="10"/>
  <c r="E346" i="10"/>
  <c r="F346" i="10"/>
  <c r="G346" i="10"/>
  <c r="E347" i="10"/>
  <c r="F347" i="10"/>
  <c r="G347" i="10"/>
  <c r="E352" i="10"/>
  <c r="F352" i="10"/>
  <c r="G352" i="10"/>
  <c r="G356" i="12" l="1"/>
  <c r="F355" i="12"/>
  <c r="F351" i="12"/>
  <c r="F357" i="12"/>
  <c r="G353" i="12"/>
  <c r="G357" i="12"/>
  <c r="E354" i="12"/>
  <c r="E358" i="12"/>
  <c r="F358" i="12"/>
  <c r="F354" i="12"/>
  <c r="G358" i="12"/>
  <c r="G354" i="12"/>
  <c r="G351" i="12"/>
  <c r="G355" i="12"/>
  <c r="F353" i="12"/>
  <c r="E349" i="12"/>
  <c r="F358" i="11"/>
  <c r="G354" i="11"/>
  <c r="E355" i="11"/>
  <c r="F355" i="11"/>
  <c r="G349" i="11"/>
  <c r="F349" i="11"/>
  <c r="E349" i="11"/>
  <c r="E354" i="11" s="1"/>
  <c r="G353" i="10"/>
  <c r="G357" i="10"/>
  <c r="G354" i="10"/>
  <c r="G358" i="10"/>
  <c r="G351" i="10"/>
  <c r="G356" i="10"/>
  <c r="F349" i="10"/>
  <c r="G355" i="10"/>
  <c r="E349" i="10"/>
  <c r="E355" i="12" l="1"/>
  <c r="E351" i="12"/>
  <c r="E357" i="12"/>
  <c r="E353" i="12"/>
  <c r="E356" i="12"/>
  <c r="E351" i="11"/>
  <c r="E357" i="11"/>
  <c r="E353" i="11"/>
  <c r="E358" i="11"/>
  <c r="F353" i="11"/>
  <c r="F351" i="11"/>
  <c r="G358" i="11"/>
  <c r="G357" i="11"/>
  <c r="G353" i="11"/>
  <c r="G351" i="11"/>
  <c r="F354" i="11"/>
  <c r="F357" i="11"/>
  <c r="G356" i="11"/>
  <c r="F356" i="11"/>
  <c r="E356" i="11"/>
  <c r="G355" i="11"/>
  <c r="E351" i="10"/>
  <c r="E353" i="10"/>
  <c r="E357" i="10"/>
  <c r="E354" i="10"/>
  <c r="E358" i="10"/>
  <c r="F354" i="10"/>
  <c r="F358" i="10"/>
  <c r="F351" i="10"/>
  <c r="F356" i="10"/>
  <c r="F353" i="10"/>
  <c r="F357" i="10"/>
  <c r="E356" i="10"/>
  <c r="E355" i="10"/>
  <c r="F355" i="10"/>
  <c r="G352" i="9"/>
  <c r="F352" i="9"/>
  <c r="E352" i="9"/>
  <c r="G347" i="9"/>
  <c r="F347" i="9"/>
  <c r="E347" i="9"/>
  <c r="G346" i="9"/>
  <c r="F346" i="9"/>
  <c r="E346" i="9"/>
  <c r="G345" i="9"/>
  <c r="G356" i="9" s="1"/>
  <c r="F345" i="9"/>
  <c r="F356" i="9" s="1"/>
  <c r="E345" i="9"/>
  <c r="E356" i="9" s="1"/>
  <c r="G344" i="9"/>
  <c r="F344" i="9"/>
  <c r="E344" i="9"/>
  <c r="G343" i="9"/>
  <c r="F343" i="9"/>
  <c r="E343" i="9"/>
  <c r="G342" i="9"/>
  <c r="G349" i="9" s="1"/>
  <c r="F342" i="9"/>
  <c r="F349" i="9" s="1"/>
  <c r="E342" i="9"/>
  <c r="E349" i="9" s="1"/>
  <c r="G340" i="9"/>
  <c r="F340" i="9"/>
  <c r="E340" i="9"/>
  <c r="G352" i="8"/>
  <c r="F352" i="8"/>
  <c r="E352" i="8"/>
  <c r="G347" i="8"/>
  <c r="F347" i="8"/>
  <c r="E347" i="8"/>
  <c r="G346" i="8"/>
  <c r="F346" i="8"/>
  <c r="E346" i="8"/>
  <c r="G345" i="8"/>
  <c r="G356" i="8" s="1"/>
  <c r="F345" i="8"/>
  <c r="F356" i="8" s="1"/>
  <c r="E345" i="8"/>
  <c r="E356" i="8" s="1"/>
  <c r="G344" i="8"/>
  <c r="F344" i="8"/>
  <c r="E344" i="8"/>
  <c r="G343" i="8"/>
  <c r="F343" i="8"/>
  <c r="E343" i="8"/>
  <c r="G342" i="8"/>
  <c r="G349" i="8" s="1"/>
  <c r="F342" i="8"/>
  <c r="F349" i="8" s="1"/>
  <c r="E342" i="8"/>
  <c r="E349" i="8" s="1"/>
  <c r="G340" i="8"/>
  <c r="F340" i="8"/>
  <c r="E340" i="8"/>
  <c r="F355" i="9" l="1"/>
  <c r="F351" i="9"/>
  <c r="F357" i="9"/>
  <c r="G357" i="9"/>
  <c r="E354" i="9"/>
  <c r="F358" i="9"/>
  <c r="E351" i="9"/>
  <c r="E355" i="9"/>
  <c r="E357" i="9"/>
  <c r="G358" i="9"/>
  <c r="G351" i="9"/>
  <c r="G355" i="9"/>
  <c r="E358" i="9"/>
  <c r="F354" i="9"/>
  <c r="G354" i="9"/>
  <c r="E353" i="9"/>
  <c r="F353" i="9"/>
  <c r="G353" i="9"/>
  <c r="E355" i="8"/>
  <c r="E351" i="8"/>
  <c r="E357" i="8"/>
  <c r="F355" i="8"/>
  <c r="F351" i="8"/>
  <c r="F357" i="8"/>
  <c r="G355" i="8"/>
  <c r="G351" i="8"/>
  <c r="G357" i="8"/>
  <c r="E354" i="8"/>
  <c r="E358" i="8"/>
  <c r="F354" i="8"/>
  <c r="F358" i="8"/>
  <c r="G354" i="8"/>
  <c r="G358" i="8"/>
  <c r="E353" i="8"/>
  <c r="F353" i="8"/>
  <c r="G353" i="8"/>
  <c r="G352" i="7" l="1"/>
  <c r="F352" i="7"/>
  <c r="E352" i="7"/>
  <c r="G347" i="7"/>
  <c r="F347" i="7"/>
  <c r="E347" i="7"/>
  <c r="G346" i="7"/>
  <c r="F346" i="7"/>
  <c r="E346" i="7"/>
  <c r="G345" i="7"/>
  <c r="G356" i="7" s="1"/>
  <c r="F345" i="7"/>
  <c r="F356" i="7" s="1"/>
  <c r="E345" i="7"/>
  <c r="E356" i="7" s="1"/>
  <c r="G344" i="7"/>
  <c r="F344" i="7"/>
  <c r="E344" i="7"/>
  <c r="G343" i="7"/>
  <c r="F343" i="7"/>
  <c r="E343" i="7"/>
  <c r="G342" i="7"/>
  <c r="G349" i="7" s="1"/>
  <c r="F342" i="7"/>
  <c r="F349" i="7" s="1"/>
  <c r="E342" i="7"/>
  <c r="E349" i="7" s="1"/>
  <c r="G340" i="7"/>
  <c r="F340" i="7"/>
  <c r="E340" i="7"/>
  <c r="G352" i="6"/>
  <c r="F352" i="6"/>
  <c r="E352" i="6"/>
  <c r="G347" i="6"/>
  <c r="F347" i="6"/>
  <c r="E347" i="6"/>
  <c r="G346" i="6"/>
  <c r="F346" i="6"/>
  <c r="E346" i="6"/>
  <c r="G345" i="6"/>
  <c r="F345" i="6"/>
  <c r="E345" i="6"/>
  <c r="E356" i="6" s="1"/>
  <c r="G344" i="6"/>
  <c r="F344" i="6"/>
  <c r="F349" i="6" s="1"/>
  <c r="E344" i="6"/>
  <c r="G343" i="6"/>
  <c r="F343" i="6"/>
  <c r="E343" i="6"/>
  <c r="G342" i="6"/>
  <c r="F342" i="6"/>
  <c r="E342" i="6"/>
  <c r="E349" i="6" s="1"/>
  <c r="G340" i="6"/>
  <c r="F340" i="6"/>
  <c r="E340" i="6"/>
  <c r="G352" i="3"/>
  <c r="F352" i="3"/>
  <c r="E352" i="3"/>
  <c r="G347" i="3"/>
  <c r="F347" i="3"/>
  <c r="E347" i="3"/>
  <c r="G346" i="3"/>
  <c r="F346" i="3"/>
  <c r="E346" i="3"/>
  <c r="G345" i="3"/>
  <c r="F345" i="3"/>
  <c r="F356" i="3" s="1"/>
  <c r="E345" i="3"/>
  <c r="G344" i="3"/>
  <c r="F344" i="3"/>
  <c r="E344" i="3"/>
  <c r="G343" i="3"/>
  <c r="F343" i="3"/>
  <c r="E343" i="3"/>
  <c r="G342" i="3"/>
  <c r="G349" i="3" s="1"/>
  <c r="F342" i="3"/>
  <c r="F349" i="3" s="1"/>
  <c r="E342" i="3"/>
  <c r="G340" i="3"/>
  <c r="F340" i="3"/>
  <c r="E340" i="3"/>
  <c r="F355" i="7" l="1"/>
  <c r="F351" i="7"/>
  <c r="E355" i="7"/>
  <c r="E351" i="7"/>
  <c r="E357" i="7"/>
  <c r="F357" i="7"/>
  <c r="G355" i="7"/>
  <c r="G351" i="7"/>
  <c r="G357" i="7"/>
  <c r="E354" i="7"/>
  <c r="E358" i="7"/>
  <c r="F354" i="7"/>
  <c r="F358" i="7"/>
  <c r="G354" i="7"/>
  <c r="G358" i="7"/>
  <c r="F353" i="7"/>
  <c r="G353" i="7"/>
  <c r="E353" i="7"/>
  <c r="G354" i="6"/>
  <c r="F358" i="6"/>
  <c r="F354" i="6"/>
  <c r="F351" i="6"/>
  <c r="F356" i="6"/>
  <c r="E355" i="6"/>
  <c r="E358" i="6"/>
  <c r="E354" i="6"/>
  <c r="E351" i="6"/>
  <c r="E357" i="6"/>
  <c r="F353" i="6"/>
  <c r="F357" i="6"/>
  <c r="F355" i="6"/>
  <c r="E353" i="6"/>
  <c r="G349" i="6"/>
  <c r="G351" i="6" s="1"/>
  <c r="F353" i="3"/>
  <c r="F357" i="3"/>
  <c r="F351" i="3"/>
  <c r="F355" i="3"/>
  <c r="G356" i="3"/>
  <c r="G351" i="3"/>
  <c r="G357" i="3"/>
  <c r="F354" i="3"/>
  <c r="F358" i="3"/>
  <c r="G354" i="3"/>
  <c r="G358" i="3"/>
  <c r="G355" i="3"/>
  <c r="G353" i="3"/>
  <c r="E349" i="3"/>
  <c r="E356" i="3" s="1"/>
  <c r="G356" i="6" l="1"/>
  <c r="G355" i="6"/>
  <c r="G357" i="6"/>
  <c r="G353" i="6"/>
  <c r="G358" i="6"/>
  <c r="E357" i="3"/>
  <c r="E353" i="3"/>
  <c r="E351" i="3"/>
  <c r="E355" i="3"/>
  <c r="E358" i="3"/>
  <c r="E354" i="3"/>
  <c r="G352" i="2"/>
  <c r="F352" i="2"/>
  <c r="E352" i="2"/>
  <c r="G347" i="2"/>
  <c r="F347" i="2"/>
  <c r="E347" i="2"/>
  <c r="G346" i="2"/>
  <c r="F346" i="2"/>
  <c r="E346" i="2"/>
  <c r="G345" i="2"/>
  <c r="F345" i="2"/>
  <c r="F356" i="2" s="1"/>
  <c r="E345" i="2"/>
  <c r="G344" i="2"/>
  <c r="F344" i="2"/>
  <c r="E344" i="2"/>
  <c r="G343" i="2"/>
  <c r="F343" i="2"/>
  <c r="E343" i="2"/>
  <c r="G342" i="2"/>
  <c r="F342" i="2"/>
  <c r="F349" i="2" s="1"/>
  <c r="F351" i="2" s="1"/>
  <c r="E342" i="2"/>
  <c r="G340" i="2"/>
  <c r="F340" i="2"/>
  <c r="E340" i="2"/>
  <c r="F357" i="2" l="1"/>
  <c r="G353" i="2"/>
  <c r="G357" i="2"/>
  <c r="E354" i="2"/>
  <c r="E358" i="2"/>
  <c r="F354" i="2"/>
  <c r="F358" i="2"/>
  <c r="G354" i="2"/>
  <c r="G358" i="2"/>
  <c r="E355" i="2"/>
  <c r="F355" i="2"/>
  <c r="G349" i="2"/>
  <c r="F353" i="2"/>
  <c r="E349" i="2"/>
  <c r="E357" i="2" l="1"/>
  <c r="E353" i="2"/>
  <c r="E351" i="2"/>
  <c r="G356" i="2"/>
  <c r="G351" i="2"/>
  <c r="G355" i="2"/>
  <c r="E356" i="2"/>
  <c r="G352" i="1"/>
  <c r="F352" i="1"/>
  <c r="E352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0" i="1"/>
  <c r="F340" i="1"/>
  <c r="E340" i="1"/>
  <c r="F349" i="1" l="1"/>
  <c r="F354" i="1" s="1"/>
  <c r="F355" i="1"/>
  <c r="E354" i="1"/>
  <c r="E353" i="1"/>
  <c r="E357" i="1"/>
  <c r="F351" i="1"/>
  <c r="F357" i="1"/>
  <c r="F353" i="1"/>
  <c r="F356" i="1"/>
  <c r="G349" i="1"/>
  <c r="E349" i="1"/>
  <c r="F358" i="1" l="1"/>
  <c r="G351" i="1"/>
  <c r="G358" i="1"/>
  <c r="G354" i="1"/>
  <c r="G353" i="1"/>
  <c r="G356" i="1"/>
  <c r="G357" i="1"/>
  <c r="G355" i="1"/>
  <c r="E356" i="1"/>
  <c r="E351" i="1"/>
  <c r="E355" i="1"/>
  <c r="E358" i="1"/>
</calcChain>
</file>

<file path=xl/sharedStrings.xml><?xml version="1.0" encoding="utf-8"?>
<sst xmlns="http://schemas.openxmlformats.org/spreadsheetml/2006/main" count="8244" uniqueCount="619">
  <si>
    <t>שיבולת קופת תגמולים</t>
  </si>
  <si>
    <t>שיבולת השתלמות</t>
  </si>
  <si>
    <t xml:space="preserve">שיבולת גמל מנייתי </t>
  </si>
  <si>
    <t>אישור</t>
  </si>
  <si>
    <t>520030693-00000000000372-0000-000</t>
  </si>
  <si>
    <t>520030693-00000000000580-0000-000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</si>
  <si>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</si>
  <si>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</si>
  <si>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</si>
  <si>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</si>
  <si>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</si>
  <si>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</si>
  <si>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</si>
  <si>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</si>
  <si>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</si>
  <si>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</si>
  <si>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</si>
  <si>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</si>
  <si>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</si>
  <si>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</si>
  <si>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</si>
  <si>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</si>
  <si>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</si>
  <si>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</si>
  <si>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</si>
  <si>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</si>
  <si>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</si>
  <si>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</si>
  <si>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</si>
  <si>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</si>
  <si>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</si>
  <si>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</si>
  <si>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</si>
  <si>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</t>
  </si>
  <si>
    <t>DT7</t>
  </si>
  <si>
    <t>פקדונות חשכל</t>
  </si>
  <si>
    <t>DA8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</si>
  <si>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</si>
  <si>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</si>
  <si>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</si>
  <si>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</si>
  <si>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</si>
  <si>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</si>
  <si>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</si>
  <si>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</si>
  <si>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</si>
  <si>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</si>
  <si>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</si>
  <si>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</si>
  <si>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</si>
  <si>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</si>
  <si>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</si>
  <si>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</si>
  <si>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</si>
  <si>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</si>
  <si>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</si>
  <si>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</si>
  <si>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</si>
  <si>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</si>
  <si>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</si>
  <si>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</si>
  <si>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</si>
  <si>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</si>
  <si>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</si>
  <si>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</si>
  <si>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</si>
  <si>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</si>
  <si>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</si>
  <si>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</si>
  <si>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</si>
  <si>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</si>
  <si>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</si>
  <si>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</si>
  <si>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</si>
  <si>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</si>
  <si>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</si>
  <si>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</si>
  <si>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</si>
  <si>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</si>
  <si>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</si>
  <si>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</si>
  <si>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</si>
  <si>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</si>
  <si>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</si>
  <si>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</si>
  <si>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</si>
  <si>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</si>
  <si>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</si>
  <si>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</si>
  <si>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</si>
  <si>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</si>
  <si>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</si>
  <si>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</si>
  <si>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</si>
  <si>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</si>
  <si>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</si>
  <si>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</si>
  <si>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</si>
  <si>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</si>
  <si>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</si>
  <si>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</si>
  <si>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</si>
  <si>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</si>
  <si>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</si>
  <si>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</si>
  <si>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</si>
  <si>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</si>
  <si>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</si>
  <si>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</si>
  <si>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</si>
  <si>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</si>
  <si>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</si>
  <si>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</si>
  <si>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</si>
  <si>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</si>
  <si>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</si>
  <si>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</si>
  <si>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</si>
  <si>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</si>
  <si>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</si>
  <si>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</si>
  <si>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</si>
  <si>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</si>
  <si>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</si>
  <si>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</si>
  <si>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</si>
  <si>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</si>
  <si>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</si>
  <si>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</si>
  <si>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</si>
  <si>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</si>
  <si>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</si>
  <si>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</si>
  <si>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</si>
  <si>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</si>
  <si>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</si>
  <si>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</si>
  <si>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</si>
  <si>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</si>
  <si>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</si>
  <si>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</si>
  <si>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</si>
  <si>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</si>
  <si>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</si>
  <si>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</si>
  <si>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</si>
  <si>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</si>
  <si>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</si>
  <si>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</si>
  <si>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</si>
  <si>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</si>
  <si>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</si>
  <si>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</si>
  <si>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</si>
  <si>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</si>
  <si>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</si>
  <si>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</si>
  <si>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</si>
  <si>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</si>
  <si>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</si>
  <si>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</si>
  <si>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</si>
  <si>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</si>
  <si>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</si>
  <si>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</si>
  <si>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</si>
  <si>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</si>
  <si>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</si>
  <si>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</si>
  <si>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</si>
  <si>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</si>
  <si>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</si>
  <si>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</si>
  <si>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</si>
  <si>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</si>
  <si>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</si>
  <si>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</si>
  <si>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</si>
  <si>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</si>
  <si>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</si>
  <si>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</si>
  <si>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</si>
  <si>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</si>
  <si>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</si>
  <si>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</si>
  <si>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</si>
  <si>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</si>
  <si>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</si>
  <si>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</si>
  <si>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</si>
  <si>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</si>
  <si>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</si>
  <si>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</si>
  <si>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</si>
  <si>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</si>
  <si>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</si>
  <si>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</si>
  <si>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</si>
  <si>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</si>
  <si>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25</t>
  </si>
  <si>
    <t>DT402</t>
  </si>
  <si>
    <t>מניות במדד ת"א 75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</si>
  <si>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</si>
  <si>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</si>
  <si>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</si>
  <si>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</si>
  <si>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</si>
  <si>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</si>
  <si>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</si>
  <si>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</si>
  <si>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</si>
  <si>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</si>
  <si>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</si>
  <si>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</si>
  <si>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</si>
  <si>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</si>
  <si>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</si>
  <si>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</si>
  <si>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</si>
  <si>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</si>
  <si>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</si>
  <si>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</si>
  <si>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</si>
  <si>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בתעודות סל שמחקות מדדי מניות בארץ</t>
  </si>
  <si>
    <t>DT360</t>
  </si>
  <si>
    <t>השקעה בתעודות סל שמחקות מדדי מניות בחול</t>
  </si>
  <si>
    <t>DT361</t>
  </si>
  <si>
    <t>השקעה בתעודות סל שמחקות מדדי אג"ח בארץ</t>
  </si>
  <si>
    <t>DT362</t>
  </si>
  <si>
    <t>השקעה בתעודות סל שמחקות מדדי אג"ח בחול</t>
  </si>
  <si>
    <t>DT363</t>
  </si>
  <si>
    <t>השקעה בתעודות סל בחסר או תעודות פיקדון בחסר בארץ</t>
  </si>
  <si>
    <t>DT406</t>
  </si>
  <si>
    <t>השקעה בתעודות סל אחרות</t>
  </si>
  <si>
    <t>DT623</t>
  </si>
  <si>
    <t>השקעה בתעודות שנסחרות בחו"ל סל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</si>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</sst>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mm/yyyy"/>
    <numFmt numFmtId="165" formatCode="_ * #,##0.000_ ;_ * \-#,##0.000_ ;_ * &quot;-&quot;??_ ;_ @_ "/>
  </numFmts>
  <fonts count="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indexed="12"/>
      <name val="David"/>
      <family val="2"/>
      <charset val="177"/>
    </font>
    <font>
      <b/>
      <u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4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4" fontId="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/>
    <xf numFmtId="43" fontId="0" fillId="0" borderId="0" xfId="1" applyFont="1"/>
    <xf numFmtId="0" fontId="7" fillId="0" borderId="0" xfId="0" applyFont="1"/>
    <xf numFmtId="10" fontId="8" fillId="0" borderId="0" xfId="2" applyNumberFormat="1" applyFont="1"/>
    <xf numFmtId="1" fontId="3" fillId="0" borderId="1" xfId="3" applyNumberFormat="1" applyFont="1" applyBorder="1" applyAlignment="1" applyProtection="1">
      <alignment horizontal="center"/>
      <protection locked="0"/>
    </xf>
    <xf numFmtId="43" fontId="0" fillId="0" borderId="0" xfId="3" applyFont="1"/>
  </cellXfs>
  <cellStyles count="4">
    <cellStyle name="Comma" xfId="1" builtinId="3"/>
    <cellStyle name="Comma 2" xfId="3" xr:uid="{3C2B46D2-B14D-4A3E-9AD0-6196EF6B84EC}"/>
    <cellStyle name="Normal" xfId="0" builtinId="0"/>
    <cellStyle name="Percent" xfId="2" builtinId="5"/>
  </cellStyles>
  <dxfs count="4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>
          <a:extLst>
            <a:ext uri="{FF2B5EF4-FFF2-40B4-BE49-F238E27FC236}">
              <a16:creationId xmlns:a16="http://schemas.microsoft.com/office/drawing/2014/main" id="{CC99BF41-08AF-44E2-93B2-4D22520C3AC1}"/>
            </a:ext>
          </a:extLst>
        </xdr:cNvPr>
        <xdr:cNvSpPr/>
      </xdr:nvSpPr>
      <xdr:spPr>
        <a:xfrm>
          <a:off x="9985600425" y="0"/>
          <a:ext cx="838200" cy="61074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>
          <a:extLst>
            <a:ext uri="{FF2B5EF4-FFF2-40B4-BE49-F238E27FC236}">
              <a16:creationId xmlns:a16="http://schemas.microsoft.com/office/drawing/2014/main" id="{DD53565D-8C06-4735-AB94-663E0C162F2D}"/>
            </a:ext>
          </a:extLst>
        </xdr:cNvPr>
        <xdr:cNvSpPr/>
      </xdr:nvSpPr>
      <xdr:spPr>
        <a:xfrm>
          <a:off x="9985600425" y="0"/>
          <a:ext cx="838200" cy="61074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>
          <a:extLst>
            <a:ext uri="{FF2B5EF4-FFF2-40B4-BE49-F238E27FC236}">
              <a16:creationId xmlns:a16="http://schemas.microsoft.com/office/drawing/2014/main" id="{BEAEB191-AB75-480F-B49F-D3C25CD3840F}"/>
            </a:ext>
          </a:extLst>
        </xdr:cNvPr>
        <xdr:cNvSpPr/>
      </xdr:nvSpPr>
      <xdr:spPr>
        <a:xfrm>
          <a:off x="9985600425" y="0"/>
          <a:ext cx="838200" cy="58026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>
          <a:extLst>
            <a:ext uri="{FF2B5EF4-FFF2-40B4-BE49-F238E27FC236}">
              <a16:creationId xmlns:a16="http://schemas.microsoft.com/office/drawing/2014/main" id="{98A9C53F-1170-4B9F-92A2-C38ECBD8B4BB}"/>
            </a:ext>
          </a:extLst>
        </xdr:cNvPr>
        <xdr:cNvSpPr/>
      </xdr:nvSpPr>
      <xdr:spPr>
        <a:xfrm>
          <a:off x="9985600425" y="0"/>
          <a:ext cx="838200" cy="61074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>
          <a:extLst>
            <a:ext uri="{FF2B5EF4-FFF2-40B4-BE49-F238E27FC236}">
              <a16:creationId xmlns:a16="http://schemas.microsoft.com/office/drawing/2014/main" id="{E0914D48-A68D-4954-A585-EE64ED034557}"/>
            </a:ext>
          </a:extLst>
        </xdr:cNvPr>
        <xdr:cNvSpPr/>
      </xdr:nvSpPr>
      <xdr:spPr>
        <a:xfrm>
          <a:off x="9985600425" y="0"/>
          <a:ext cx="838200" cy="61074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>
          <a:extLst>
            <a:ext uri="{FF2B5EF4-FFF2-40B4-BE49-F238E27FC236}">
              <a16:creationId xmlns:a16="http://schemas.microsoft.com/office/drawing/2014/main" id="{15F49F28-BFF4-4FF8-8405-64152260DDAE}"/>
            </a:ext>
          </a:extLst>
        </xdr:cNvPr>
        <xdr:cNvSpPr/>
      </xdr:nvSpPr>
      <xdr:spPr>
        <a:xfrm>
          <a:off x="9985600425" y="0"/>
          <a:ext cx="838200" cy="61074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>
          <a:extLst>
            <a:ext uri="{FF2B5EF4-FFF2-40B4-BE49-F238E27FC236}">
              <a16:creationId xmlns:a16="http://schemas.microsoft.com/office/drawing/2014/main" id="{62C9D7DC-2131-44D1-B343-7E9221B7F8D4}"/>
            </a:ext>
          </a:extLst>
        </xdr:cNvPr>
        <xdr:cNvSpPr/>
      </xdr:nvSpPr>
      <xdr:spPr>
        <a:xfrm>
          <a:off x="9985600425" y="0"/>
          <a:ext cx="838200" cy="61074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>
          <a:extLst>
            <a:ext uri="{FF2B5EF4-FFF2-40B4-BE49-F238E27FC236}">
              <a16:creationId xmlns:a16="http://schemas.microsoft.com/office/drawing/2014/main" id="{6BA4F753-A3FD-4934-9639-9245087080D6}"/>
            </a:ext>
          </a:extLst>
        </xdr:cNvPr>
        <xdr:cNvSpPr/>
      </xdr:nvSpPr>
      <xdr:spPr>
        <a:xfrm>
          <a:off x="9985600425" y="0"/>
          <a:ext cx="838200" cy="61074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2]!Module1.מאקרו1" textlink="">
      <xdr:nvSpPr>
        <xdr:cNvPr id="2" name="הסבר מלבני 1">
          <a:extLst>
            <a:ext uri="{FF2B5EF4-FFF2-40B4-BE49-F238E27FC236}">
              <a16:creationId xmlns:a16="http://schemas.microsoft.com/office/drawing/2014/main" id="{4947E028-78ED-43D6-9025-BCFD168DBCCB}"/>
            </a:ext>
          </a:extLst>
        </xdr:cNvPr>
        <xdr:cNvSpPr/>
      </xdr:nvSpPr>
      <xdr:spPr>
        <a:xfrm>
          <a:off x="9985600425" y="0"/>
          <a:ext cx="838200" cy="61074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2]!Module1.מאקרו1" textlink="">
      <xdr:nvSpPr>
        <xdr:cNvPr id="2" name="הסבר מלבני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65179400" y="0"/>
          <a:ext cx="914400" cy="6126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MEL\QPRO\KOPEL\&#1502;&#1511;&#1512;&#1493;\&#1488;&#1493;&#1510;&#1512;%20&#1500;&#1488;&#1514;&#1512;%20&#1502;&#1511;&#1512;&#1493;%20&#1513;&#1512;&#1493;&#1503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MEL\QPRO\KOPEL\2018\&#1502;&#1511;&#1512;&#1493;\&#1488;&#1493;&#1510;&#1512;%20&#1500;&#1488;&#1514;&#1512;%20&#1502;&#1511;&#1512;&#1493;%20&#1513;&#1512;&#1493;&#15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גיליון232"/>
      <sheetName val="גיליון234"/>
      <sheetName val="גיליון236"/>
      <sheetName val="גיליון238"/>
      <sheetName val="גיליון240"/>
      <sheetName val="גיליון242"/>
      <sheetName val="אוצר לאתר דש"/>
      <sheetName val="אוצר לאתר כולם חוץ מדש"/>
      <sheetName val="אוצר לאתר מור"/>
      <sheetName val="אוצר לאתר חני חנמ חנא"/>
      <sheetName val="אוצר לאתר מור (2)"/>
      <sheetName val="אוצר לאתר מקרו שרון"/>
      <sheetName val="גיליון252"/>
      <sheetName val="גיליון254"/>
      <sheetName val="גיליון256"/>
      <sheetName val="גיליון258"/>
      <sheetName val="גיליון260"/>
      <sheetName val="גיליון262"/>
      <sheetName val="גיליון214"/>
      <sheetName val="גיליון216"/>
      <sheetName val="גיליון218"/>
      <sheetName val="גיליון220"/>
      <sheetName val="גיליון222"/>
      <sheetName val="גיליון224"/>
      <sheetName val="גיליון114"/>
      <sheetName val="גיליון210"/>
      <sheetName val="גיליון212"/>
      <sheetName val="גיליון300"/>
      <sheetName val="גיליון302"/>
      <sheetName val="גיליון304"/>
      <sheetName val="גיליון306"/>
      <sheetName val="גיליון308"/>
      <sheetName val="גיליון310"/>
    </sheetNames>
    <definedNames>
      <definedName name="Module1.מאקרו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גיליון114"/>
      <sheetName val="גיליון116"/>
      <sheetName val="גיליון118"/>
      <sheetName val="גיליון120"/>
      <sheetName val="גיליון122"/>
      <sheetName val="גיליון124"/>
      <sheetName val="אוצר לאתר דש"/>
      <sheetName val="אוצר לאתר כולם חוץ מדש"/>
      <sheetName val="אוצר לאתר מור"/>
      <sheetName val="אוצר לאתר חני חנמ חנא"/>
      <sheetName val="אוצר לאתר מור (2)"/>
      <sheetName val="אוצר לאתר מקרו שרון"/>
    </sheetNames>
    <definedNames>
      <definedName name="Module1.מאקרו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A13D-7EE2-421C-B537-416C820A6418}">
  <dimension ref="A1:G358"/>
  <sheetViews>
    <sheetView rightToLeft="1" tabSelected="1" topLeftCell="A3" workbookViewId="0">
      <selection activeCell="N11" sqref="N11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3">
        <v>372</v>
      </c>
      <c r="F2" s="3">
        <v>580</v>
      </c>
      <c r="G2" s="3">
        <v>13188</v>
      </c>
    </row>
    <row r="3" spans="1:7" ht="15.6" x14ac:dyDescent="0.3">
      <c r="A3" s="4">
        <v>45627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0.03</v>
      </c>
      <c r="F5" s="9">
        <v>1.2E-2</v>
      </c>
      <c r="G5" s="9">
        <v>0.02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861.20699999999999</v>
      </c>
      <c r="F6" s="9">
        <v>1939.6869999999999</v>
      </c>
      <c r="G6" s="9">
        <v>2123.4850000000001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24231.759999999998</v>
      </c>
      <c r="F7" s="9">
        <v>4613.1279999999997</v>
      </c>
      <c r="G7" s="9">
        <v>1485.4580000000001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36.090000000000003</v>
      </c>
      <c r="F13" s="9">
        <v>447.66300000000001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81156.091</v>
      </c>
      <c r="F14" s="9">
        <v>26982.331999999999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153459.94099999999</v>
      </c>
      <c r="F16" s="9">
        <v>25974.637999999999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0</v>
      </c>
      <c r="F18" s="9">
        <v>0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23653.712</v>
      </c>
      <c r="F22" s="9">
        <v>5256.3810000000003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181172.71900000001</v>
      </c>
      <c r="F60" s="9">
        <v>44224.728999999999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245.50200000000001</v>
      </c>
      <c r="F61" s="9">
        <v>73.912000000000006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106056.535</v>
      </c>
      <c r="F62" s="9">
        <v>28713.766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9705.6119999999992</v>
      </c>
      <c r="F64" s="9">
        <v>4431.5969999999998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38037.480000000003</v>
      </c>
      <c r="F66" s="9">
        <v>8563.3950000000004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7206.7330000000002</v>
      </c>
      <c r="F72" s="9">
        <v>1271.163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0</v>
      </c>
      <c r="F92" s="9">
        <v>0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0</v>
      </c>
      <c r="F93" s="9">
        <v>0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15381.936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2229.7370000000001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1264.126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0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6453.3649999999998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0</v>
      </c>
      <c r="F113" s="9">
        <v>0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3543.1709999999998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5388.81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46295.360999999997</v>
      </c>
      <c r="F116" s="9">
        <v>3354.375</v>
      </c>
      <c r="G116" s="9">
        <v>1212.3979999999999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20870.485000000001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2284.2199999999998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7763.9750000000004</v>
      </c>
      <c r="F125" s="9">
        <v>1532.365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2959.0880000000002</v>
      </c>
      <c r="F130" s="9">
        <v>591.91200000000003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49352.053999999996</v>
      </c>
      <c r="F132" s="9">
        <v>12691.99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14819.196</v>
      </c>
      <c r="F134" s="9">
        <v>6501.4930000000004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93716.934999999998</v>
      </c>
      <c r="F136" s="9">
        <v>22479.062000000002</v>
      </c>
      <c r="G136" s="9">
        <v>617.53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583.41300000000001</v>
      </c>
      <c r="F143" s="9">
        <v>134.57499999999999</v>
      </c>
      <c r="G143" s="9">
        <v>508.26400000000001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10963.4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29996.477999999999</v>
      </c>
      <c r="F284" s="9">
        <v>6755.9880000000003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-19816.215</v>
      </c>
      <c r="F288" s="9">
        <v>-4750.9470000000001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19682.998</v>
      </c>
      <c r="F323" s="9">
        <v>4616.9989999999998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1471.471</v>
      </c>
      <c r="F333" s="9">
        <v>335.75799999999998</v>
      </c>
      <c r="G333" s="9">
        <v>7.923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-150.31</v>
      </c>
      <c r="F334" s="9">
        <v>-25.847000000000001</v>
      </c>
      <c r="G334" s="9">
        <v>-218.50899999999999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-0.56799999999999995</v>
      </c>
      <c r="F335" s="9">
        <v>-0.55000000000000004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0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883460.68799999997</v>
      </c>
      <c r="F338">
        <v>206709.576</v>
      </c>
      <c r="G338">
        <v>63152.419000000002</v>
      </c>
    </row>
    <row r="340" spans="1:7" ht="15.6" x14ac:dyDescent="0.3">
      <c r="A340" s="6" t="s">
        <v>612</v>
      </c>
      <c r="E340">
        <f>SUM(E5:E337)-E338</f>
        <v>0</v>
      </c>
      <c r="F340">
        <f t="shared" ref="F340" si="0">SUM(F5:F337)-F338</f>
        <v>0</v>
      </c>
      <c r="G340">
        <f>SUM(G5:G337)-G338</f>
        <v>0</v>
      </c>
    </row>
    <row r="342" spans="1:7" x14ac:dyDescent="0.3">
      <c r="A342" t="s">
        <v>613</v>
      </c>
      <c r="D342">
        <v>1</v>
      </c>
      <c r="E342" s="10">
        <f>SUMIF($C$4:$C$336,$D$342,E4:E336)</f>
        <v>25129.087</v>
      </c>
      <c r="F342" s="10">
        <f>SUMIF($C$4:$C$336,$D$342,F4:F336)</f>
        <v>7000.49</v>
      </c>
      <c r="G342" s="10">
        <f>SUMIF($C$4:$C$336,$D$342,G4:G336)</f>
        <v>3608.9630000000002</v>
      </c>
    </row>
    <row r="343" spans="1:7" x14ac:dyDescent="0.3">
      <c r="A343" t="s">
        <v>614</v>
      </c>
      <c r="D343">
        <v>2</v>
      </c>
      <c r="E343" s="10">
        <f>SUMIF($C$4:$C$336,$D$343,E4:E336)</f>
        <v>258269.74400000001</v>
      </c>
      <c r="F343" s="10">
        <f>SUMIF($C$4:$C$336,$D$343,F4:F336)</f>
        <v>58213.351000000002</v>
      </c>
      <c r="G343" s="10">
        <f>SUMIF($C$4:$C$336,$D$343,G4:G336)</f>
        <v>0</v>
      </c>
    </row>
    <row r="344" spans="1:7" x14ac:dyDescent="0.3">
      <c r="A344" t="s">
        <v>615</v>
      </c>
      <c r="D344">
        <v>3</v>
      </c>
      <c r="E344" s="10">
        <f>SUMIF($C$4:$C$336,$D$344,E4:E336)</f>
        <v>335217.84800000006</v>
      </c>
      <c r="F344" s="10">
        <f>SUMIF($C$4:$C$336,$D$344,F4:F336)</f>
        <v>86007.39899999999</v>
      </c>
      <c r="G344" s="10">
        <f>SUMIF($C$4:$C$336,$D$344,G4:G336)</f>
        <v>0</v>
      </c>
    </row>
    <row r="345" spans="1:7" x14ac:dyDescent="0.3">
      <c r="A345" t="s">
        <v>616</v>
      </c>
      <c r="B345">
        <v>7</v>
      </c>
      <c r="D345">
        <v>4</v>
      </c>
      <c r="E345" s="10">
        <f>SUMIF($C$4:$C$336,$D$345,E4:E336)</f>
        <v>54059.335999999996</v>
      </c>
      <c r="F345" s="10">
        <f>SUMIF($C$4:$C$336,$D$345,F4:F336)</f>
        <v>4886.74</v>
      </c>
      <c r="G345" s="10">
        <f>SUMIF($C$4:$C$336,$D$345,G4:G336)</f>
        <v>58628.248</v>
      </c>
    </row>
    <row r="346" spans="1:7" x14ac:dyDescent="0.3">
      <c r="A346" t="s">
        <v>617</v>
      </c>
      <c r="D346">
        <v>5</v>
      </c>
      <c r="E346" s="10">
        <f>SUMIF($C$4:$C$336,$D$346,E4:E336)</f>
        <v>21143.662999999997</v>
      </c>
      <c r="F346" s="10">
        <f>SUMIF($C$4:$C$336,$D$346,F4:F336)</f>
        <v>2005.0410000000002</v>
      </c>
      <c r="G346" s="10">
        <f>SUMIF($C$4:$C$336,$D$346,G4:G336)</f>
        <v>0</v>
      </c>
    </row>
    <row r="347" spans="1:7" x14ac:dyDescent="0.3">
      <c r="A347" t="s">
        <v>618</v>
      </c>
      <c r="B347">
        <v>7</v>
      </c>
      <c r="D347">
        <v>6</v>
      </c>
      <c r="E347" s="10">
        <f>SUMIF($C$4:$C$336,$D$347,E4:E336)</f>
        <v>189641.00999999998</v>
      </c>
      <c r="F347" s="10">
        <f>SUMIF($C$4:$C$336,$D$347,F4:F336)</f>
        <v>48596.555</v>
      </c>
      <c r="G347" s="10">
        <f>SUMIF($C$4:$C$336,$D$347,G4:G336)</f>
        <v>915.20799999999986</v>
      </c>
    </row>
    <row r="348" spans="1:7" x14ac:dyDescent="0.3">
      <c r="E348" s="10"/>
      <c r="F348" s="10"/>
      <c r="G348" s="10"/>
    </row>
    <row r="349" spans="1:7" x14ac:dyDescent="0.3">
      <c r="E349">
        <f>SUM(E342:E348)</f>
        <v>883460.68799999997</v>
      </c>
      <c r="F349">
        <f>SUM(F342:F348)</f>
        <v>206709.57599999997</v>
      </c>
      <c r="G349">
        <f>SUM(G342:G348)</f>
        <v>63152.419000000002</v>
      </c>
    </row>
    <row r="350" spans="1:7" x14ac:dyDescent="0.3">
      <c r="E350" s="10"/>
      <c r="F350" s="10"/>
      <c r="G350" s="10"/>
    </row>
    <row r="351" spans="1:7" x14ac:dyDescent="0.3">
      <c r="A351" s="11"/>
      <c r="B351" s="11"/>
      <c r="C351" s="11"/>
      <c r="D351" s="11"/>
      <c r="E351" s="11">
        <f t="shared" ref="E351:F351" si="1">E349-E337</f>
        <v>883460.68799999997</v>
      </c>
      <c r="F351" s="11">
        <f t="shared" si="1"/>
        <v>206709.57599999997</v>
      </c>
      <c r="G351" s="11">
        <f>G349-G337</f>
        <v>63152.419000000002</v>
      </c>
    </row>
    <row r="352" spans="1:7" x14ac:dyDescent="0.3">
      <c r="E352" s="12">
        <f t="shared" ref="E352:F352" si="2">E2</f>
        <v>372</v>
      </c>
      <c r="F352" s="12">
        <f t="shared" si="2"/>
        <v>580</v>
      </c>
      <c r="G352" s="12">
        <f>G2</f>
        <v>13188</v>
      </c>
    </row>
    <row r="353" spans="1:7" x14ac:dyDescent="0.3">
      <c r="A353" t="s">
        <v>613</v>
      </c>
      <c r="E353" s="13">
        <f t="shared" ref="E353:F353" si="3">E342/E349</f>
        <v>2.8443922113713792E-2</v>
      </c>
      <c r="F353" s="13">
        <f t="shared" si="3"/>
        <v>3.3866307190335489E-2</v>
      </c>
      <c r="G353" s="13">
        <f>G342/G349</f>
        <v>5.7146868752565125E-2</v>
      </c>
    </row>
    <row r="354" spans="1:7" x14ac:dyDescent="0.3">
      <c r="A354" t="s">
        <v>614</v>
      </c>
      <c r="E354" s="13">
        <f t="shared" ref="E354:F354" si="4">E343/E349</f>
        <v>0.29233869430532039</v>
      </c>
      <c r="F354" s="13">
        <f t="shared" si="4"/>
        <v>0.28161903345977551</v>
      </c>
      <c r="G354" s="13">
        <f>G343/G349</f>
        <v>0</v>
      </c>
    </row>
    <row r="355" spans="1:7" x14ac:dyDescent="0.3">
      <c r="A355" t="s">
        <v>615</v>
      </c>
      <c r="E355" s="13">
        <f t="shared" ref="E355:F355" si="5">E344/E349</f>
        <v>0.37943719800240855</v>
      </c>
      <c r="F355" s="13">
        <f t="shared" si="5"/>
        <v>0.41607844524822596</v>
      </c>
      <c r="G355" s="13">
        <f>G344/G349</f>
        <v>0</v>
      </c>
    </row>
    <row r="356" spans="1:7" x14ac:dyDescent="0.3">
      <c r="A356" t="s">
        <v>616</v>
      </c>
      <c r="E356" s="13">
        <f t="shared" ref="E356:F356" si="6">E345/E349</f>
        <v>6.1190426166421563E-2</v>
      </c>
      <c r="F356" s="13">
        <f t="shared" si="6"/>
        <v>2.3640607728787566E-2</v>
      </c>
      <c r="G356" s="13">
        <f>G345/G349</f>
        <v>0.92836108146546215</v>
      </c>
    </row>
    <row r="357" spans="1:7" x14ac:dyDescent="0.3">
      <c r="A357" t="s">
        <v>617</v>
      </c>
      <c r="E357" s="13">
        <f t="shared" ref="E357:F357" si="7">E346/E349</f>
        <v>2.3932771754525423E-2</v>
      </c>
      <c r="F357" s="13">
        <f t="shared" si="7"/>
        <v>9.6997973620728643E-3</v>
      </c>
      <c r="G357" s="13">
        <f>G346/G349</f>
        <v>0</v>
      </c>
    </row>
    <row r="358" spans="1:7" x14ac:dyDescent="0.3">
      <c r="A358" t="s">
        <v>618</v>
      </c>
      <c r="E358" s="13">
        <f>E347/E349</f>
        <v>0.2146569876576104</v>
      </c>
      <c r="F358" s="13">
        <f t="shared" ref="F358" si="8">F347/F349</f>
        <v>0.23509580901080271</v>
      </c>
      <c r="G358" s="13">
        <f>G347/G349</f>
        <v>1.4492049781972719E-2</v>
      </c>
    </row>
  </sheetData>
  <conditionalFormatting sqref="A16:A32">
    <cfRule type="cellIs" dxfId="3" priority="2" stopIfTrue="1" operator="lessThan">
      <formula>0</formula>
    </cfRule>
  </conditionalFormatting>
  <conditionalFormatting sqref="B22:B32">
    <cfRule type="cellIs" dxfId="2" priority="4" stopIfTrue="1" operator="lessThan">
      <formula>0</formula>
    </cfRule>
  </conditionalFormatting>
  <conditionalFormatting sqref="C15:D23">
    <cfRule type="cellIs" dxfId="1" priority="3" stopIfTrue="1" operator="lessThan">
      <formula>0</formula>
    </cfRule>
  </conditionalFormatting>
  <conditionalFormatting sqref="E14:G2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1870-DC36-47A7-AD83-F25985F9D717}">
  <dimension ref="A1:G358"/>
  <sheetViews>
    <sheetView rightToLeft="1" workbookViewId="0">
      <selection activeCell="Q17" sqref="Q17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3">
        <v>372</v>
      </c>
      <c r="F2" s="3">
        <v>580</v>
      </c>
      <c r="G2" s="3">
        <v>13188</v>
      </c>
    </row>
    <row r="3" spans="1:7" ht="15.6" x14ac:dyDescent="0.3">
      <c r="A3" s="4">
        <v>45597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2.1999999999999999E-2</v>
      </c>
      <c r="F5" s="9">
        <v>0.26500000000000001</v>
      </c>
      <c r="G5" s="9">
        <v>0.67700000000000005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129.60499999999999</v>
      </c>
      <c r="F6" s="9">
        <v>1261.9369999999999</v>
      </c>
      <c r="G6" s="9">
        <v>1177.163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9054.6170000000002</v>
      </c>
      <c r="F7" s="9">
        <v>2092.087</v>
      </c>
      <c r="G7" s="9">
        <v>1948.662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36.08</v>
      </c>
      <c r="F13" s="9">
        <v>1103.82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98878.994999999995</v>
      </c>
      <c r="F14" s="9">
        <v>28897.346000000001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153746.44500000001</v>
      </c>
      <c r="F16" s="9">
        <v>27252.977999999999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0</v>
      </c>
      <c r="F18" s="9">
        <v>0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0</v>
      </c>
      <c r="F22" s="9">
        <v>0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177647.231</v>
      </c>
      <c r="F60" s="9">
        <v>43230.256999999998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244.33099999999999</v>
      </c>
      <c r="F61" s="9">
        <v>73.558999999999997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108591.05</v>
      </c>
      <c r="F62" s="9">
        <v>29049.505000000001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4330.7079999999996</v>
      </c>
      <c r="F64" s="9">
        <v>3120.0349999999999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37860.127</v>
      </c>
      <c r="F66" s="9">
        <v>8526.0290000000005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7183.1210000000001</v>
      </c>
      <c r="F72" s="9">
        <v>1266.998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24121.883000000002</v>
      </c>
      <c r="F91" s="9">
        <v>5360.4179999999997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0</v>
      </c>
      <c r="F92" s="9">
        <v>0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0</v>
      </c>
      <c r="F93" s="9">
        <v>0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14046.689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2059.5810000000001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689.56100000000004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0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6437.7219999999998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0</v>
      </c>
      <c r="F113" s="9">
        <v>0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3502.2220000000002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5478.4089999999997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45800.392</v>
      </c>
      <c r="F116" s="9">
        <v>3314.7959999999998</v>
      </c>
      <c r="G116" s="9">
        <v>1198.6020000000001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22239.447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2254.4940000000001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7712.2529999999997</v>
      </c>
      <c r="F125" s="9">
        <v>1522.1569999999999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3009.0859999999998</v>
      </c>
      <c r="F130" s="9">
        <v>601.91300000000001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48703.324999999997</v>
      </c>
      <c r="F132" s="9">
        <v>12496.713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14710.668</v>
      </c>
      <c r="F134" s="9">
        <v>6380.9669999999996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93129.203999999998</v>
      </c>
      <c r="F136" s="9">
        <v>22550.897000000001</v>
      </c>
      <c r="G136" s="9">
        <v>617.36099999999999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610.26499999999999</v>
      </c>
      <c r="F143" s="9">
        <v>140.75700000000001</v>
      </c>
      <c r="G143" s="9">
        <v>469.61099999999999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11434.495999999999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30051.543000000001</v>
      </c>
      <c r="F284" s="9">
        <v>6768.2790000000005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-19571.862000000001</v>
      </c>
      <c r="F288" s="9">
        <v>-4705.7910000000002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19682.998</v>
      </c>
      <c r="F323" s="9">
        <v>4616.9989999999998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1801.9469999999999</v>
      </c>
      <c r="F333" s="9">
        <v>448.10300000000001</v>
      </c>
      <c r="G333" s="9">
        <v>50.055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-133.357</v>
      </c>
      <c r="F334" s="9">
        <v>-33.652000000000001</v>
      </c>
      <c r="G334" s="9">
        <v>-35.648000000000003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-0.28199999999999997</v>
      </c>
      <c r="F335" s="9">
        <v>0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1.506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878764.89099999995</v>
      </c>
      <c r="F338">
        <v>205338.878</v>
      </c>
      <c r="G338">
        <v>62134.608</v>
      </c>
    </row>
    <row r="340" spans="1:7" ht="15.6" x14ac:dyDescent="0.3">
      <c r="A340" s="6" t="s">
        <v>612</v>
      </c>
      <c r="E340">
        <f>SUM(E5:E337)-E338</f>
        <v>0</v>
      </c>
      <c r="F340">
        <f t="shared" ref="F340" si="0">SUM(F5:F337)-F338</f>
        <v>0</v>
      </c>
      <c r="G340">
        <f>SUM(G5:G337)-G338</f>
        <v>0</v>
      </c>
    </row>
    <row r="342" spans="1:7" x14ac:dyDescent="0.3">
      <c r="A342" t="s">
        <v>613</v>
      </c>
      <c r="D342">
        <v>1</v>
      </c>
      <c r="E342" s="10">
        <f>SUMIF($C$4:$C$336,$D$342,E4:E336)</f>
        <v>9220.3240000000005</v>
      </c>
      <c r="F342" s="10">
        <f>SUMIF($C$4:$C$336,$D$342,F4:F336)</f>
        <v>4458.1089999999995</v>
      </c>
      <c r="G342" s="10">
        <f>SUMIF($C$4:$C$336,$D$342,G4:G336)</f>
        <v>3126.502</v>
      </c>
    </row>
    <row r="343" spans="1:7" x14ac:dyDescent="0.3">
      <c r="A343" t="s">
        <v>614</v>
      </c>
      <c r="D343">
        <v>2</v>
      </c>
      <c r="E343" s="10">
        <f>SUMIF($C$4:$C$336,$D$343,E4:E336)</f>
        <v>252625.44</v>
      </c>
      <c r="F343" s="10">
        <f>SUMIF($C$4:$C$336,$D$343,F4:F336)</f>
        <v>56150.324000000001</v>
      </c>
      <c r="G343" s="10">
        <f>SUMIF($C$4:$C$336,$D$343,G4:G336)</f>
        <v>0</v>
      </c>
    </row>
    <row r="344" spans="1:7" x14ac:dyDescent="0.3">
      <c r="A344" t="s">
        <v>615</v>
      </c>
      <c r="D344">
        <v>3</v>
      </c>
      <c r="E344" s="10">
        <f>SUMIF($C$4:$C$336,$D$344,E4:E336)</f>
        <v>352795.32999999996</v>
      </c>
      <c r="F344" s="10">
        <f>SUMIF($C$4:$C$336,$D$344,F4:F336)</f>
        <v>89359.803</v>
      </c>
      <c r="G344" s="10">
        <f>SUMIF($C$4:$C$336,$D$344,G4:G336)</f>
        <v>0</v>
      </c>
    </row>
    <row r="345" spans="1:7" x14ac:dyDescent="0.3">
      <c r="A345" t="s">
        <v>616</v>
      </c>
      <c r="B345">
        <v>7</v>
      </c>
      <c r="D345">
        <v>4</v>
      </c>
      <c r="E345" s="10">
        <f>SUMIF($C$4:$C$336,$D$345,E4:E336)</f>
        <v>53512.644999999997</v>
      </c>
      <c r="F345" s="10">
        <f>SUMIF($C$4:$C$336,$D$345,F4:F336)</f>
        <v>4836.9529999999995</v>
      </c>
      <c r="G345" s="10">
        <f>SUMIF($C$4:$C$336,$D$345,G4:G336)</f>
        <v>57906.726999999999</v>
      </c>
    </row>
    <row r="346" spans="1:7" x14ac:dyDescent="0.3">
      <c r="A346" t="s">
        <v>617</v>
      </c>
      <c r="D346">
        <v>5</v>
      </c>
      <c r="E346" s="10">
        <f>SUMIF($C$4:$C$336,$D$346,E4:E336)</f>
        <v>21914.177000000003</v>
      </c>
      <c r="F346" s="10">
        <f>SUMIF($C$4:$C$336,$D$346,F4:F336)</f>
        <v>2062.4880000000003</v>
      </c>
      <c r="G346" s="10">
        <f>SUMIF($C$4:$C$336,$D$346,G4:G336)</f>
        <v>0</v>
      </c>
    </row>
    <row r="347" spans="1:7" x14ac:dyDescent="0.3">
      <c r="A347" t="s">
        <v>618</v>
      </c>
      <c r="B347">
        <v>7</v>
      </c>
      <c r="D347">
        <v>6</v>
      </c>
      <c r="E347" s="10">
        <f>SUMIF($C$4:$C$336,$D$347,E4:E336)</f>
        <v>188696.97499999998</v>
      </c>
      <c r="F347" s="10">
        <f>SUMIF($C$4:$C$336,$D$347,F4:F336)</f>
        <v>48471.200999999994</v>
      </c>
      <c r="G347" s="10">
        <f>SUMIF($C$4:$C$336,$D$347,G4:G336)</f>
        <v>1101.3790000000001</v>
      </c>
    </row>
    <row r="348" spans="1:7" x14ac:dyDescent="0.3">
      <c r="E348" s="10"/>
      <c r="F348" s="10"/>
      <c r="G348" s="10"/>
    </row>
    <row r="349" spans="1:7" x14ac:dyDescent="0.3">
      <c r="E349">
        <f>SUM(E342:E348)</f>
        <v>878764.89099999995</v>
      </c>
      <c r="F349">
        <f>SUM(F342:F348)</f>
        <v>205338.87800000003</v>
      </c>
      <c r="G349">
        <f>SUM(G342:G348)</f>
        <v>62134.608</v>
      </c>
    </row>
    <row r="350" spans="1:7" x14ac:dyDescent="0.3">
      <c r="E350" s="10"/>
      <c r="F350" s="10"/>
      <c r="G350" s="10"/>
    </row>
    <row r="351" spans="1:7" x14ac:dyDescent="0.3">
      <c r="A351" s="11"/>
      <c r="B351" s="11"/>
      <c r="C351" s="11"/>
      <c r="D351" s="11"/>
      <c r="E351" s="11">
        <f t="shared" ref="E351:F351" si="1">E349-E337</f>
        <v>878764.89099999995</v>
      </c>
      <c r="F351" s="11">
        <f t="shared" si="1"/>
        <v>205338.87800000003</v>
      </c>
      <c r="G351" s="11">
        <f>G349-G337</f>
        <v>62134.608</v>
      </c>
    </row>
    <row r="352" spans="1:7" x14ac:dyDescent="0.3">
      <c r="E352" s="12">
        <f t="shared" ref="E352:F352" si="2">E2</f>
        <v>372</v>
      </c>
      <c r="F352" s="12">
        <f t="shared" si="2"/>
        <v>580</v>
      </c>
      <c r="G352" s="12">
        <f>G2</f>
        <v>13188</v>
      </c>
    </row>
    <row r="353" spans="1:7" x14ac:dyDescent="0.3">
      <c r="A353" t="s">
        <v>613</v>
      </c>
      <c r="E353" s="13">
        <f t="shared" ref="E353:F353" si="3">E342/E349</f>
        <v>1.0492367292356928E-2</v>
      </c>
      <c r="F353" s="13">
        <f t="shared" si="3"/>
        <v>2.1710983538149063E-2</v>
      </c>
      <c r="G353" s="13">
        <f>G342/G349</f>
        <v>5.0318205918350685E-2</v>
      </c>
    </row>
    <row r="354" spans="1:7" x14ac:dyDescent="0.3">
      <c r="A354" t="s">
        <v>614</v>
      </c>
      <c r="E354" s="13">
        <f t="shared" ref="E354:F354" si="4">E343/E349</f>
        <v>0.28747784827011258</v>
      </c>
      <c r="F354" s="13">
        <f t="shared" si="4"/>
        <v>0.27345198603841592</v>
      </c>
      <c r="G354" s="13">
        <f>G343/G349</f>
        <v>0</v>
      </c>
    </row>
    <row r="355" spans="1:7" x14ac:dyDescent="0.3">
      <c r="A355" t="s">
        <v>615</v>
      </c>
      <c r="E355" s="13">
        <f t="shared" ref="E355:F355" si="5">E344/E349</f>
        <v>0.40146725661574023</v>
      </c>
      <c r="F355" s="13">
        <f t="shared" si="5"/>
        <v>0.43518209444974171</v>
      </c>
      <c r="G355" s="13">
        <f>G344/G349</f>
        <v>0</v>
      </c>
    </row>
    <row r="356" spans="1:7" x14ac:dyDescent="0.3">
      <c r="A356" t="s">
        <v>616</v>
      </c>
      <c r="E356" s="13">
        <f t="shared" ref="E356:F356" si="6">E345/E349</f>
        <v>6.0895292413315136E-2</v>
      </c>
      <c r="F356" s="13">
        <f t="shared" si="6"/>
        <v>2.3555953198497553E-2</v>
      </c>
      <c r="G356" s="13">
        <f>G345/G349</f>
        <v>0.93195610085767333</v>
      </c>
    </row>
    <row r="357" spans="1:7" x14ac:dyDescent="0.3">
      <c r="A357" t="s">
        <v>617</v>
      </c>
      <c r="E357" s="13">
        <f t="shared" ref="E357:F357" si="7">E346/E349</f>
        <v>2.4937474430803137E-2</v>
      </c>
      <c r="F357" s="13">
        <f t="shared" si="7"/>
        <v>1.0044313186516973E-2</v>
      </c>
      <c r="G357" s="13">
        <f>G346/G349</f>
        <v>0</v>
      </c>
    </row>
    <row r="358" spans="1:7" x14ac:dyDescent="0.3">
      <c r="A358" t="s">
        <v>618</v>
      </c>
      <c r="E358" s="13">
        <f>E347/E349</f>
        <v>0.21472976097767199</v>
      </c>
      <c r="F358" s="13">
        <f t="shared" ref="F358" si="8">F347/F349</f>
        <v>0.2360546695886786</v>
      </c>
      <c r="G358" s="13">
        <f>G347/G349</f>
        <v>1.7725693223975922E-2</v>
      </c>
    </row>
  </sheetData>
  <conditionalFormatting sqref="A16:A32">
    <cfRule type="cellIs" dxfId="39" priority="2" stopIfTrue="1" operator="lessThan">
      <formula>0</formula>
    </cfRule>
  </conditionalFormatting>
  <conditionalFormatting sqref="B22:B32">
    <cfRule type="cellIs" dxfId="38" priority="4" stopIfTrue="1" operator="lessThan">
      <formula>0</formula>
    </cfRule>
  </conditionalFormatting>
  <conditionalFormatting sqref="C15:D23">
    <cfRule type="cellIs" dxfId="37" priority="3" stopIfTrue="1" operator="lessThan">
      <formula>0</formula>
    </cfRule>
  </conditionalFormatting>
  <conditionalFormatting sqref="E14:G22">
    <cfRule type="cellIs" dxfId="36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39CE-26BD-40DE-8471-DE8E179AB360}">
  <dimension ref="A1:G358"/>
  <sheetViews>
    <sheetView rightToLeft="1" workbookViewId="0">
      <selection activeCell="J6" sqref="J6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3">
        <v>372</v>
      </c>
      <c r="F2" s="3">
        <v>580</v>
      </c>
      <c r="G2" s="3">
        <v>13188</v>
      </c>
    </row>
    <row r="3" spans="1:7" ht="15.6" x14ac:dyDescent="0.3">
      <c r="A3" s="4">
        <v>45566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9.0999999999999998E-2</v>
      </c>
      <c r="F5" s="9">
        <v>8.3000000000000004E-2</v>
      </c>
      <c r="G5" s="9">
        <v>3.6999999999999998E-2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16030.633</v>
      </c>
      <c r="F6" s="9">
        <v>1183.088</v>
      </c>
      <c r="G6" s="9">
        <v>1251.721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22722.850999999999</v>
      </c>
      <c r="F7" s="9">
        <v>6366.4970000000003</v>
      </c>
      <c r="G7" s="9">
        <v>3526.7869999999998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1893.7529999999999</v>
      </c>
      <c r="F13" s="9">
        <v>2238.607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146280.62899999999</v>
      </c>
      <c r="F14" s="9">
        <v>36348.906000000003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146777.141</v>
      </c>
      <c r="F16" s="9">
        <v>28864.456999999999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0</v>
      </c>
      <c r="F18" s="9">
        <v>0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0</v>
      </c>
      <c r="F22" s="9">
        <v>0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177057.37400000001</v>
      </c>
      <c r="F60" s="9">
        <v>43150.519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245.50200000000001</v>
      </c>
      <c r="F61" s="9">
        <v>73.912000000000006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84895.472999999998</v>
      </c>
      <c r="F62" s="9">
        <v>24033.614000000001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4368.277</v>
      </c>
      <c r="F64" s="9">
        <v>3110.212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21371.278999999999</v>
      </c>
      <c r="F66" s="9">
        <v>5283.3680000000004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7350.13</v>
      </c>
      <c r="F72" s="9">
        <v>1296.4559999999999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0</v>
      </c>
      <c r="F92" s="9">
        <v>0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0</v>
      </c>
      <c r="F93" s="9">
        <v>0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14957.101000000001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1749.212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653.81700000000001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0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7183.37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0</v>
      </c>
      <c r="F113" s="9">
        <v>0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0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5238.558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34491.995999999999</v>
      </c>
      <c r="F116" s="9">
        <v>1042.8800000000001</v>
      </c>
      <c r="G116" s="9">
        <v>1191.896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20718.757000000001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2399.4160000000002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7672.5020000000004</v>
      </c>
      <c r="F125" s="9">
        <v>1514.3109999999999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3009.0859999999998</v>
      </c>
      <c r="F130" s="9">
        <v>601.91300000000001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49061.464</v>
      </c>
      <c r="F132" s="9">
        <v>12585.31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14844</v>
      </c>
      <c r="F134" s="9">
        <v>6453.61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94599.182000000001</v>
      </c>
      <c r="F136" s="9">
        <v>22956.597000000002</v>
      </c>
      <c r="G136" s="9">
        <v>608.57799999999997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307.75099999999998</v>
      </c>
      <c r="F143" s="9">
        <v>61.55</v>
      </c>
      <c r="G143" s="9">
        <v>109.822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11285.995999999999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30444.603999999999</v>
      </c>
      <c r="F284" s="9">
        <v>6844.9769999999999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-19495.050999999999</v>
      </c>
      <c r="F288" s="9">
        <v>-4686.3010000000004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18792</v>
      </c>
      <c r="F323" s="9">
        <v>4408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421.37900000000002</v>
      </c>
      <c r="F333" s="9">
        <v>98.837999999999994</v>
      </c>
      <c r="G333" s="9">
        <v>0.27600000000000002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-169.27500000000001</v>
      </c>
      <c r="F334" s="9">
        <v>-40.808</v>
      </c>
      <c r="G334" s="9">
        <v>0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-0.82599999999999996</v>
      </c>
      <c r="F335" s="9">
        <v>0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1.5680000000000001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874257.94099999999</v>
      </c>
      <c r="F338">
        <v>203792.16399999999</v>
      </c>
      <c r="G338">
        <v>59589.347999999998</v>
      </c>
    </row>
    <row r="340" spans="1:7" ht="15.6" x14ac:dyDescent="0.3">
      <c r="A340" s="6" t="s">
        <v>612</v>
      </c>
      <c r="E340">
        <f>SUM(E5:E337)-E338</f>
        <v>0</v>
      </c>
      <c r="F340">
        <f>SUM(F5:F337)-F338</f>
        <v>0</v>
      </c>
      <c r="G340">
        <f>SUM(G5:G337)-G338</f>
        <v>0</v>
      </c>
    </row>
    <row r="342" spans="1:7" x14ac:dyDescent="0.3">
      <c r="A342" t="s">
        <v>613</v>
      </c>
      <c r="D342">
        <v>1</v>
      </c>
      <c r="E342" s="10">
        <f>SUMIF($C$4:$C$336,$D$342,E4:E336)</f>
        <v>40647.327999999994</v>
      </c>
      <c r="F342" s="10">
        <f>SUMIF($C$4:$C$336,$D$342,F4:F336)</f>
        <v>9788.2750000000015</v>
      </c>
      <c r="G342" s="10">
        <f>SUMIF($C$4:$C$336,$D$342,G4:G336)</f>
        <v>4778.5450000000001</v>
      </c>
    </row>
    <row r="343" spans="1:7" x14ac:dyDescent="0.3">
      <c r="A343" t="s">
        <v>614</v>
      </c>
      <c r="D343">
        <v>2</v>
      </c>
      <c r="E343" s="10">
        <f>SUMIF($C$4:$C$336,$D$343,E4:E336)</f>
        <v>293057.77</v>
      </c>
      <c r="F343" s="10">
        <f>SUMIF($C$4:$C$336,$D$343,F4:F336)</f>
        <v>65213.362999999998</v>
      </c>
      <c r="G343" s="10">
        <f>SUMIF($C$4:$C$336,$D$343,G4:G336)</f>
        <v>0</v>
      </c>
    </row>
    <row r="344" spans="1:7" x14ac:dyDescent="0.3">
      <c r="A344" t="s">
        <v>615</v>
      </c>
      <c r="D344">
        <v>3</v>
      </c>
      <c r="E344" s="10">
        <f>SUMIF($C$4:$C$336,$D$344,E4:E336)</f>
        <v>287937.90500000003</v>
      </c>
      <c r="F344" s="10">
        <f>SUMIF($C$4:$C$336,$D$344,F4:F336)</f>
        <v>75651.625</v>
      </c>
      <c r="G344" s="10">
        <f>SUMIF($C$4:$C$336,$D$344,G4:G336)</f>
        <v>0</v>
      </c>
    </row>
    <row r="345" spans="1:7" x14ac:dyDescent="0.3">
      <c r="A345" t="s">
        <v>616</v>
      </c>
      <c r="B345">
        <v>7</v>
      </c>
      <c r="D345">
        <v>4</v>
      </c>
      <c r="E345" s="10">
        <f>SUMIF($C$4:$C$336,$D$345,E4:E336)</f>
        <v>42164.498</v>
      </c>
      <c r="F345" s="10">
        <f>SUMIF($C$4:$C$336,$D$345,F4:F336)</f>
        <v>2557.1909999999998</v>
      </c>
      <c r="G345" s="10">
        <f>SUMIF($C$4:$C$336,$D$345,G4:G336)</f>
        <v>54092.127</v>
      </c>
    </row>
    <row r="346" spans="1:7" x14ac:dyDescent="0.3">
      <c r="A346" t="s">
        <v>617</v>
      </c>
      <c r="D346">
        <v>5</v>
      </c>
      <c r="E346" s="10">
        <f>SUMIF($C$4:$C$336,$D$346,E4:E336)</f>
        <v>22235.548999999999</v>
      </c>
      <c r="F346" s="10">
        <f>SUMIF($C$4:$C$336,$D$346,F4:F336)</f>
        <v>2158.6759999999995</v>
      </c>
      <c r="G346" s="10">
        <f>SUMIF($C$4:$C$336,$D$346,G4:G336)</f>
        <v>0</v>
      </c>
    </row>
    <row r="347" spans="1:7" x14ac:dyDescent="0.3">
      <c r="A347" t="s">
        <v>618</v>
      </c>
      <c r="B347">
        <v>7</v>
      </c>
      <c r="D347">
        <v>6</v>
      </c>
      <c r="E347" s="10">
        <f>SUMIF($C$4:$C$336,$D$347,E4:E336)</f>
        <v>188214.89099999997</v>
      </c>
      <c r="F347" s="10">
        <f>SUMIF($C$4:$C$336,$D$347,F4:F336)</f>
        <v>48423.034000000007</v>
      </c>
      <c r="G347" s="10">
        <f>SUMIF($C$4:$C$336,$D$347,G4:G336)</f>
        <v>718.67599999999993</v>
      </c>
    </row>
    <row r="348" spans="1:7" x14ac:dyDescent="0.3">
      <c r="E348" s="10"/>
      <c r="F348" s="10"/>
      <c r="G348" s="10"/>
    </row>
    <row r="349" spans="1:7" x14ac:dyDescent="0.3">
      <c r="E349">
        <f>SUM(E342:E348)</f>
        <v>874257.94099999999</v>
      </c>
      <c r="F349">
        <f>SUM(F342:F348)</f>
        <v>203792.16400000002</v>
      </c>
      <c r="G349">
        <f>SUM(G342:G348)</f>
        <v>59589.347999999998</v>
      </c>
    </row>
    <row r="350" spans="1:7" x14ac:dyDescent="0.3">
      <c r="E350" s="10"/>
      <c r="F350" s="10"/>
      <c r="G350" s="10"/>
    </row>
    <row r="351" spans="1:7" x14ac:dyDescent="0.3">
      <c r="A351" s="11"/>
      <c r="B351" s="11"/>
      <c r="C351" s="11"/>
      <c r="D351" s="11"/>
      <c r="E351" s="11">
        <f>E349-E337</f>
        <v>874257.94099999999</v>
      </c>
      <c r="F351" s="11">
        <f>F349-F337</f>
        <v>203792.16400000002</v>
      </c>
      <c r="G351" s="11">
        <f>G349-G337</f>
        <v>59589.347999999998</v>
      </c>
    </row>
    <row r="352" spans="1:7" x14ac:dyDescent="0.3">
      <c r="E352" s="12">
        <f>E2</f>
        <v>372</v>
      </c>
      <c r="F352" s="12">
        <f>F2</f>
        <v>580</v>
      </c>
      <c r="G352" s="12">
        <f>G2</f>
        <v>13188</v>
      </c>
    </row>
    <row r="353" spans="1:7" x14ac:dyDescent="0.3">
      <c r="A353" t="s">
        <v>613</v>
      </c>
      <c r="E353" s="13">
        <f>E342/E349</f>
        <v>4.6493518781775635E-2</v>
      </c>
      <c r="F353" s="13">
        <f>F342/F349</f>
        <v>4.8030674035141017E-2</v>
      </c>
      <c r="G353" s="13">
        <f>G342/G349</f>
        <v>8.0191261699993771E-2</v>
      </c>
    </row>
    <row r="354" spans="1:7" x14ac:dyDescent="0.3">
      <c r="A354" t="s">
        <v>614</v>
      </c>
      <c r="E354" s="13">
        <f>E343/E349</f>
        <v>0.33520744422955151</v>
      </c>
      <c r="F354" s="13">
        <f>F343/F349</f>
        <v>0.31999936464681727</v>
      </c>
      <c r="G354" s="13">
        <f>G343/G349</f>
        <v>0</v>
      </c>
    </row>
    <row r="355" spans="1:7" x14ac:dyDescent="0.3">
      <c r="A355" t="s">
        <v>615</v>
      </c>
      <c r="E355" s="13">
        <f>E344/E349</f>
        <v>0.32935120345678398</v>
      </c>
      <c r="F355" s="13">
        <f>F344/F349</f>
        <v>0.37121949890085076</v>
      </c>
      <c r="G355" s="13">
        <f>G344/G349</f>
        <v>0</v>
      </c>
    </row>
    <row r="356" spans="1:7" x14ac:dyDescent="0.3">
      <c r="A356" t="s">
        <v>616</v>
      </c>
      <c r="E356" s="13">
        <f>E345/E349</f>
        <v>4.8228899072705132E-2</v>
      </c>
      <c r="F356" s="13">
        <f>F345/F349</f>
        <v>1.2548033986233149E-2</v>
      </c>
      <c r="G356" s="13">
        <f>G345/G349</f>
        <v>0.90774826064551006</v>
      </c>
    </row>
    <row r="357" spans="1:7" x14ac:dyDescent="0.3">
      <c r="A357" t="s">
        <v>617</v>
      </c>
      <c r="E357" s="13">
        <f>E346/E349</f>
        <v>2.543362542931709E-2</v>
      </c>
      <c r="F357" s="13">
        <f>F346/F349</f>
        <v>1.0592536816086802E-2</v>
      </c>
      <c r="G357" s="13">
        <f>G346/G349</f>
        <v>0</v>
      </c>
    </row>
    <row r="358" spans="1:7" x14ac:dyDescent="0.3">
      <c r="A358" t="s">
        <v>618</v>
      </c>
      <c r="E358" s="13">
        <f>E347/E349</f>
        <v>0.2152853090298667</v>
      </c>
      <c r="F358" s="13">
        <f>F347/F349</f>
        <v>0.23760989161487092</v>
      </c>
      <c r="G358" s="13">
        <f>G347/G349</f>
        <v>1.2060477654496235E-2</v>
      </c>
    </row>
  </sheetData>
  <conditionalFormatting sqref="A16:A32">
    <cfRule type="cellIs" dxfId="35" priority="2" stopIfTrue="1" operator="lessThan">
      <formula>0</formula>
    </cfRule>
  </conditionalFormatting>
  <conditionalFormatting sqref="B22:B32">
    <cfRule type="cellIs" dxfId="34" priority="4" stopIfTrue="1" operator="lessThan">
      <formula>0</formula>
    </cfRule>
  </conditionalFormatting>
  <conditionalFormatting sqref="C15:D23">
    <cfRule type="cellIs" dxfId="33" priority="3" stopIfTrue="1" operator="lessThan">
      <formula>0</formula>
    </cfRule>
  </conditionalFormatting>
  <conditionalFormatting sqref="E14:G22">
    <cfRule type="cellIs" dxfId="3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534F-92BE-4CEB-A784-BA6C083F32A9}">
  <dimension ref="A1:G358"/>
  <sheetViews>
    <sheetView rightToLeft="1" workbookViewId="0">
      <selection activeCell="L18" sqref="L18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3">
        <v>372</v>
      </c>
      <c r="F2" s="3">
        <v>580</v>
      </c>
      <c r="G2" s="3">
        <v>13188</v>
      </c>
    </row>
    <row r="3" spans="1:7" ht="15.6" x14ac:dyDescent="0.3">
      <c r="A3" s="4">
        <v>45536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8.9999999999999993E-3</v>
      </c>
      <c r="F5" s="9">
        <v>3.7999999999999999E-2</v>
      </c>
      <c r="G5" s="9">
        <v>4.7E-2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4713.067</v>
      </c>
      <c r="F6" s="9">
        <v>1121.9179999999999</v>
      </c>
      <c r="G6" s="9">
        <v>1216.2729999999999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9025.1810000000005</v>
      </c>
      <c r="F7" s="9">
        <v>2434.7530000000002</v>
      </c>
      <c r="G7" s="9">
        <v>4087.0149999999999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170.357</v>
      </c>
      <c r="F13" s="9">
        <v>50.765000000000001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152516.49600000001</v>
      </c>
      <c r="F14" s="9">
        <v>37881.010999999999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152902.65900000001</v>
      </c>
      <c r="F16" s="9">
        <v>29886.281999999999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0</v>
      </c>
      <c r="F18" s="9">
        <v>0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0</v>
      </c>
      <c r="F22" s="9">
        <v>0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176100.05799999999</v>
      </c>
      <c r="F60" s="9">
        <v>42935.099000000002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374.55099999999999</v>
      </c>
      <c r="F61" s="9">
        <v>112.764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85369.974000000002</v>
      </c>
      <c r="F62" s="9">
        <v>24031.167000000001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4315.3379999999997</v>
      </c>
      <c r="F64" s="9">
        <v>3350.0819999999999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21243.223000000002</v>
      </c>
      <c r="F66" s="9">
        <v>5250.47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7353.01</v>
      </c>
      <c r="F72" s="9">
        <v>1296.9639999999999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0</v>
      </c>
      <c r="F92" s="9">
        <v>0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0</v>
      </c>
      <c r="F93" s="9">
        <v>0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14370.59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1607.5809999999999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622.17200000000003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0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7115.3410000000003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10680.985000000001</v>
      </c>
      <c r="F113" s="9">
        <v>2418.0940000000001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0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5226.8620000000001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34356.508000000002</v>
      </c>
      <c r="F116" s="9">
        <v>1038.454</v>
      </c>
      <c r="G116" s="9">
        <v>1188.1220000000001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20958.741999999998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2552.759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7646.3019999999997</v>
      </c>
      <c r="F125" s="9">
        <v>1509.14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3009.0859999999998</v>
      </c>
      <c r="F130" s="9">
        <v>601.91300000000001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48758.978000000003</v>
      </c>
      <c r="F132" s="9">
        <v>12518.144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18145.992999999999</v>
      </c>
      <c r="F134" s="9">
        <v>6446.6589999999997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94993.37</v>
      </c>
      <c r="F136" s="9">
        <v>23093.384999999998</v>
      </c>
      <c r="G136" s="9">
        <v>607.92200000000003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325.81</v>
      </c>
      <c r="F143" s="9">
        <v>65.162000000000006</v>
      </c>
      <c r="G143" s="9">
        <v>-542.76099999999997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11314.569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30350.525000000001</v>
      </c>
      <c r="F284" s="9">
        <v>6823.2920000000004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-19439.185000000001</v>
      </c>
      <c r="F288" s="9">
        <v>-4672.0780000000004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18792</v>
      </c>
      <c r="F323" s="9">
        <v>4408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1098.575</v>
      </c>
      <c r="F333" s="9">
        <v>235.08500000000001</v>
      </c>
      <c r="G333" s="9">
        <v>66.977000000000004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-202.904</v>
      </c>
      <c r="F334" s="9">
        <v>-41.426000000000002</v>
      </c>
      <c r="G334" s="9">
        <v>0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-0.54800000000000004</v>
      </c>
      <c r="F335" s="9">
        <v>0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1.496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873913.98699999996</v>
      </c>
      <c r="F338">
        <v>202796.633</v>
      </c>
      <c r="G338">
        <v>59077.642</v>
      </c>
    </row>
    <row r="340" spans="1:7" ht="15.6" x14ac:dyDescent="0.3">
      <c r="A340" s="6" t="s">
        <v>612</v>
      </c>
      <c r="E340">
        <f>SUM(E5:E337)-E338</f>
        <v>0</v>
      </c>
      <c r="F340">
        <f t="shared" ref="F340" si="0">SUM(F5:F337)-F338</f>
        <v>0</v>
      </c>
      <c r="G340">
        <f>SUM(G5:G337)-G338</f>
        <v>0</v>
      </c>
    </row>
    <row r="342" spans="1:7" x14ac:dyDescent="0.3">
      <c r="A342" t="s">
        <v>613</v>
      </c>
      <c r="D342">
        <v>1</v>
      </c>
      <c r="E342" s="10">
        <f>SUMIF($C$4:$C$336,$D$342,E4:E336)</f>
        <v>13908.614000000001</v>
      </c>
      <c r="F342" s="10">
        <f>SUMIF($C$4:$C$336,$D$342,F4:F336)</f>
        <v>3607.4739999999997</v>
      </c>
      <c r="G342" s="10">
        <f>SUMIF($C$4:$C$336,$D$342,G4:G336)</f>
        <v>5303.335</v>
      </c>
    </row>
    <row r="343" spans="1:7" x14ac:dyDescent="0.3">
      <c r="A343" t="s">
        <v>614</v>
      </c>
      <c r="D343">
        <v>2</v>
      </c>
      <c r="E343" s="10">
        <f>SUMIF($C$4:$C$336,$D$343,E4:E336)</f>
        <v>305419.15500000003</v>
      </c>
      <c r="F343" s="10">
        <f>SUMIF($C$4:$C$336,$D$343,F4:F336)</f>
        <v>67767.293000000005</v>
      </c>
      <c r="G343" s="10">
        <f>SUMIF($C$4:$C$336,$D$343,G4:G336)</f>
        <v>0</v>
      </c>
    </row>
    <row r="344" spans="1:7" x14ac:dyDescent="0.3">
      <c r="A344" t="s">
        <v>615</v>
      </c>
      <c r="D344">
        <v>3</v>
      </c>
      <c r="E344" s="10">
        <f>SUMIF($C$4:$C$336,$D$344,E4:E336)</f>
        <v>287403.14399999997</v>
      </c>
      <c r="F344" s="10">
        <f>SUMIF($C$4:$C$336,$D$344,F4:F336)</f>
        <v>75679.581999999995</v>
      </c>
      <c r="G344" s="10">
        <f>SUMIF($C$4:$C$336,$D$344,G4:G336)</f>
        <v>0</v>
      </c>
    </row>
    <row r="345" spans="1:7" x14ac:dyDescent="0.3">
      <c r="A345" t="s">
        <v>616</v>
      </c>
      <c r="B345">
        <v>7</v>
      </c>
      <c r="D345">
        <v>4</v>
      </c>
      <c r="E345" s="10">
        <f>SUMIF($C$4:$C$336,$D$345,E4:E336)</f>
        <v>42002.81</v>
      </c>
      <c r="F345" s="10">
        <f>SUMIF($C$4:$C$336,$D$345,F4:F336)</f>
        <v>2547.5940000000001</v>
      </c>
      <c r="G345" s="10">
        <f>SUMIF($C$4:$C$336,$D$345,G4:G336)</f>
        <v>53642.169000000002</v>
      </c>
    </row>
    <row r="346" spans="1:7" x14ac:dyDescent="0.3">
      <c r="A346" t="s">
        <v>617</v>
      </c>
      <c r="D346">
        <v>5</v>
      </c>
      <c r="E346" s="10">
        <f>SUMIF($C$4:$C$336,$D$346,E4:E336)</f>
        <v>22225.908999999996</v>
      </c>
      <c r="F346" s="10">
        <f>SUMIF($C$4:$C$336,$D$346,F4:F336)</f>
        <v>2151.2139999999999</v>
      </c>
      <c r="G346" s="10">
        <f>SUMIF($C$4:$C$336,$D$346,G4:G336)</f>
        <v>0</v>
      </c>
    </row>
    <row r="347" spans="1:7" x14ac:dyDescent="0.3">
      <c r="A347" t="s">
        <v>618</v>
      </c>
      <c r="B347">
        <v>7</v>
      </c>
      <c r="D347">
        <v>6</v>
      </c>
      <c r="E347" s="10">
        <f>SUMIF($C$4:$C$336,$D$347,E4:E336)</f>
        <v>202954.35500000001</v>
      </c>
      <c r="F347" s="10">
        <f>SUMIF($C$4:$C$336,$D$347,F4:F336)</f>
        <v>51043.475999999995</v>
      </c>
      <c r="G347" s="10">
        <f>SUMIF($C$4:$C$336,$D$347,G4:G336)</f>
        <v>132.13800000000006</v>
      </c>
    </row>
    <row r="348" spans="1:7" x14ac:dyDescent="0.3">
      <c r="E348" s="10"/>
      <c r="F348" s="10"/>
      <c r="G348" s="10"/>
    </row>
    <row r="349" spans="1:7" x14ac:dyDescent="0.3">
      <c r="E349">
        <f>SUM(E342:E348)</f>
        <v>873913.98699999996</v>
      </c>
      <c r="F349">
        <f>SUM(F342:F348)</f>
        <v>202796.633</v>
      </c>
      <c r="G349">
        <f>SUM(G342:G348)</f>
        <v>59077.642</v>
      </c>
    </row>
    <row r="350" spans="1:7" x14ac:dyDescent="0.3">
      <c r="E350" s="10"/>
      <c r="F350" s="10"/>
      <c r="G350" s="10"/>
    </row>
    <row r="351" spans="1:7" x14ac:dyDescent="0.3">
      <c r="A351" s="11"/>
      <c r="B351" s="11"/>
      <c r="C351" s="11"/>
      <c r="D351" s="11"/>
      <c r="E351" s="11">
        <f t="shared" ref="E351:F351" si="1">E349-E337</f>
        <v>873913.98699999996</v>
      </c>
      <c r="F351" s="11">
        <f t="shared" si="1"/>
        <v>202796.633</v>
      </c>
      <c r="G351" s="11">
        <f>G349-G337</f>
        <v>59077.642</v>
      </c>
    </row>
    <row r="352" spans="1:7" x14ac:dyDescent="0.3">
      <c r="E352" s="12">
        <f t="shared" ref="E352:F352" si="2">E2</f>
        <v>372</v>
      </c>
      <c r="F352" s="12">
        <f t="shared" si="2"/>
        <v>580</v>
      </c>
      <c r="G352" s="12">
        <f>G2</f>
        <v>13188</v>
      </c>
    </row>
    <row r="353" spans="1:7" x14ac:dyDescent="0.3">
      <c r="A353" t="s">
        <v>613</v>
      </c>
      <c r="E353" s="13">
        <f t="shared" ref="E353:F353" si="3">E342/E349</f>
        <v>1.5915312269741716E-2</v>
      </c>
      <c r="F353" s="13">
        <f t="shared" si="3"/>
        <v>1.7788628670181127E-2</v>
      </c>
      <c r="G353" s="13">
        <f>G342/G349</f>
        <v>8.9768901067513826E-2</v>
      </c>
    </row>
    <row r="354" spans="1:7" x14ac:dyDescent="0.3">
      <c r="A354" t="s">
        <v>614</v>
      </c>
      <c r="E354" s="13">
        <f t="shared" ref="E354:F354" si="4">E343/E349</f>
        <v>0.34948422790262546</v>
      </c>
      <c r="F354" s="13">
        <f t="shared" si="4"/>
        <v>0.33416379748277186</v>
      </c>
      <c r="G354" s="13">
        <f>G343/G349</f>
        <v>0</v>
      </c>
    </row>
    <row r="355" spans="1:7" x14ac:dyDescent="0.3">
      <c r="A355" t="s">
        <v>615</v>
      </c>
      <c r="E355" s="13">
        <f t="shared" ref="E355:F355" si="5">E344/E349</f>
        <v>0.32886891418983544</v>
      </c>
      <c r="F355" s="13">
        <f t="shared" si="5"/>
        <v>0.37317967700183657</v>
      </c>
      <c r="G355" s="13">
        <f>G344/G349</f>
        <v>0</v>
      </c>
    </row>
    <row r="356" spans="1:7" x14ac:dyDescent="0.3">
      <c r="A356" t="s">
        <v>616</v>
      </c>
      <c r="E356" s="13">
        <f t="shared" ref="E356:F356" si="6">E345/E349</f>
        <v>4.8062865024266967E-2</v>
      </c>
      <c r="F356" s="13">
        <f t="shared" si="6"/>
        <v>1.2562309158259052E-2</v>
      </c>
      <c r="G356" s="13">
        <f>G345/G349</f>
        <v>0.90799441521379609</v>
      </c>
    </row>
    <row r="357" spans="1:7" x14ac:dyDescent="0.3">
      <c r="A357" t="s">
        <v>617</v>
      </c>
      <c r="E357" s="13">
        <f t="shared" ref="E357:F357" si="7">E346/E349</f>
        <v>2.5432604730698739E-2</v>
      </c>
      <c r="F357" s="13">
        <f t="shared" si="7"/>
        <v>1.0607740218251059E-2</v>
      </c>
      <c r="G357" s="13">
        <f>G346/G349</f>
        <v>0</v>
      </c>
    </row>
    <row r="358" spans="1:7" x14ac:dyDescent="0.3">
      <c r="A358" t="s">
        <v>618</v>
      </c>
      <c r="E358" s="13">
        <f>E347/E349</f>
        <v>0.23223607588283174</v>
      </c>
      <c r="F358" s="13">
        <f t="shared" ref="F358" si="8">F347/F349</f>
        <v>0.25169784746870033</v>
      </c>
      <c r="G358" s="13">
        <f>G347/G349</f>
        <v>2.2366837186900599E-3</v>
      </c>
    </row>
  </sheetData>
  <conditionalFormatting sqref="A16:A32">
    <cfRule type="cellIs" dxfId="31" priority="2" stopIfTrue="1" operator="lessThan">
      <formula>0</formula>
    </cfRule>
  </conditionalFormatting>
  <conditionalFormatting sqref="B22:B32">
    <cfRule type="cellIs" dxfId="30" priority="4" stopIfTrue="1" operator="lessThan">
      <formula>0</formula>
    </cfRule>
  </conditionalFormatting>
  <conditionalFormatting sqref="C15:D23">
    <cfRule type="cellIs" dxfId="29" priority="3" stopIfTrue="1" operator="lessThan">
      <formula>0</formula>
    </cfRule>
  </conditionalFormatting>
  <conditionalFormatting sqref="E14:G22">
    <cfRule type="cellIs" dxfId="28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7EC3-D331-4129-95F0-412211D2E3F6}">
  <dimension ref="A1:G358"/>
  <sheetViews>
    <sheetView rightToLeft="1" workbookViewId="0">
      <selection activeCell="J8" sqref="J8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3">
        <v>372</v>
      </c>
      <c r="F2" s="3">
        <v>580</v>
      </c>
      <c r="G2" s="3">
        <v>13188</v>
      </c>
    </row>
    <row r="3" spans="1:7" ht="15.6" x14ac:dyDescent="0.3">
      <c r="A3" s="4">
        <v>45505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-1.8720000000000001</v>
      </c>
      <c r="F5" s="9">
        <v>-1.677</v>
      </c>
      <c r="G5" s="9">
        <v>0.02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4087.9920000000002</v>
      </c>
      <c r="F6" s="9">
        <v>1183.7919999999999</v>
      </c>
      <c r="G6" s="9">
        <v>1197.9639999999999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13720.52</v>
      </c>
      <c r="F7" s="9">
        <v>3251.6790000000001</v>
      </c>
      <c r="G7" s="9">
        <v>4036.5790000000002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168.29</v>
      </c>
      <c r="F13" s="9">
        <v>50.149000000000001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165018.658</v>
      </c>
      <c r="F14" s="9">
        <v>39311.334000000003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134253.36600000001</v>
      </c>
      <c r="F16" s="9">
        <v>27242.521000000001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0</v>
      </c>
      <c r="F18" s="9">
        <v>0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0</v>
      </c>
      <c r="F22" s="9">
        <v>0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174162.98800000001</v>
      </c>
      <c r="F60" s="9">
        <v>41101.982000000004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370.74299999999999</v>
      </c>
      <c r="F61" s="9">
        <v>111.617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93744.831000000006</v>
      </c>
      <c r="F62" s="9">
        <v>25727.547999999999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4602.5309999999999</v>
      </c>
      <c r="F64" s="9">
        <v>3389.9360000000001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23235.27</v>
      </c>
      <c r="F66" s="9">
        <v>5649.1809999999996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7305.2110000000002</v>
      </c>
      <c r="F72" s="9">
        <v>1288.5329999999999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0</v>
      </c>
      <c r="F92" s="9">
        <v>0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0</v>
      </c>
      <c r="F93" s="9">
        <v>0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14440.687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1563.3820000000001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609.14800000000002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0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6928.0469999999996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10551.431</v>
      </c>
      <c r="F113" s="9">
        <v>2388.7640000000001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0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5138.88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34051.946000000004</v>
      </c>
      <c r="F116" s="9">
        <v>1027.07</v>
      </c>
      <c r="G116" s="9">
        <v>1182.155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19966.647000000001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2481.1129999999998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7609.7120000000004</v>
      </c>
      <c r="F125" s="9">
        <v>1501.9190000000001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2446.5880000000002</v>
      </c>
      <c r="F130" s="9">
        <v>489.41300000000001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47710.913999999997</v>
      </c>
      <c r="F132" s="9">
        <v>12237.395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18873.998</v>
      </c>
      <c r="F134" s="9">
        <v>6271.585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91463.634000000005</v>
      </c>
      <c r="F136" s="9">
        <v>22322.383999999998</v>
      </c>
      <c r="G136" s="9">
        <v>585.88800000000003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480.58600000000001</v>
      </c>
      <c r="F143" s="9">
        <v>96.117000000000004</v>
      </c>
      <c r="G143" s="9">
        <v>-316.565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11643.134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30032.789000000001</v>
      </c>
      <c r="F284" s="9">
        <v>6751.1379999999999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-19193.106</v>
      </c>
      <c r="F288" s="9">
        <v>-4613.9560000000001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18792</v>
      </c>
      <c r="F323" s="9">
        <v>4408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1072.222</v>
      </c>
      <c r="F333" s="9">
        <v>268.83600000000001</v>
      </c>
      <c r="G333" s="9">
        <v>39.404000000000003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-168.828</v>
      </c>
      <c r="F334" s="9">
        <v>-40.707999999999998</v>
      </c>
      <c r="G334" s="9">
        <v>0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-0.26900000000000002</v>
      </c>
      <c r="F335" s="9">
        <v>0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1.5629999999999999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876035.27899999998</v>
      </c>
      <c r="F338">
        <v>201416.11499999999</v>
      </c>
      <c r="G338">
        <v>57853.349000000002</v>
      </c>
    </row>
    <row r="340" spans="1:7" ht="15.6" x14ac:dyDescent="0.3">
      <c r="A340" s="6" t="s">
        <v>612</v>
      </c>
      <c r="E340">
        <f>SUM(E5:E337)-E338</f>
        <v>0</v>
      </c>
      <c r="F340">
        <f t="shared" ref="F340" si="0">SUM(F5:F337)-F338</f>
        <v>0</v>
      </c>
      <c r="G340">
        <f>SUM(G5:G337)-G338</f>
        <v>0</v>
      </c>
    </row>
    <row r="342" spans="1:7" x14ac:dyDescent="0.3">
      <c r="A342" t="s">
        <v>613</v>
      </c>
      <c r="D342">
        <v>1</v>
      </c>
      <c r="E342" s="10">
        <f>SUMIF($C$4:$C$336,$D$342,E4:E336)</f>
        <v>17974.93</v>
      </c>
      <c r="F342" s="10">
        <f>SUMIF($C$4:$C$336,$D$342,F4:F336)</f>
        <v>4483.9430000000002</v>
      </c>
      <c r="G342" s="10">
        <f>SUMIF($C$4:$C$336,$D$342,G4:G336)</f>
        <v>5234.5630000000001</v>
      </c>
    </row>
    <row r="343" spans="1:7" x14ac:dyDescent="0.3">
      <c r="A343" t="s">
        <v>614</v>
      </c>
      <c r="D343">
        <v>2</v>
      </c>
      <c r="E343" s="10">
        <f>SUMIF($C$4:$C$336,$D$343,E4:E336)</f>
        <v>299272.02399999998</v>
      </c>
      <c r="F343" s="10">
        <f>SUMIF($C$4:$C$336,$D$343,F4:F336)</f>
        <v>66553.85500000001</v>
      </c>
      <c r="G343" s="10">
        <f>SUMIF($C$4:$C$336,$D$343,G4:G336)</f>
        <v>0</v>
      </c>
    </row>
    <row r="344" spans="1:7" x14ac:dyDescent="0.3">
      <c r="A344" t="s">
        <v>615</v>
      </c>
      <c r="D344">
        <v>3</v>
      </c>
      <c r="E344" s="10">
        <f>SUMIF($C$4:$C$336,$D$344,E4:E336)</f>
        <v>296116.36300000007</v>
      </c>
      <c r="F344" s="10">
        <f>SUMIF($C$4:$C$336,$D$344,F4:F336)</f>
        <v>75980.263999999996</v>
      </c>
      <c r="G344" s="10">
        <f>SUMIF($C$4:$C$336,$D$344,G4:G336)</f>
        <v>0</v>
      </c>
    </row>
    <row r="345" spans="1:7" x14ac:dyDescent="0.3">
      <c r="A345" t="s">
        <v>616</v>
      </c>
      <c r="B345">
        <v>7</v>
      </c>
      <c r="D345">
        <v>4</v>
      </c>
      <c r="E345" s="10">
        <f>SUMIF($C$4:$C$336,$D$345,E4:E336)</f>
        <v>41661.658000000003</v>
      </c>
      <c r="F345" s="10">
        <f>SUMIF($C$4:$C$336,$D$345,F4:F336)</f>
        <v>2528.989</v>
      </c>
      <c r="G345" s="10">
        <f>SUMIF($C$4:$C$336,$D$345,G4:G336)</f>
        <v>52310.058999999994</v>
      </c>
    </row>
    <row r="346" spans="1:7" x14ac:dyDescent="0.3">
      <c r="A346" t="s">
        <v>617</v>
      </c>
      <c r="D346">
        <v>5</v>
      </c>
      <c r="E346" s="10">
        <f>SUMIF($C$4:$C$336,$D$346,E4:E336)</f>
        <v>22482.817000000003</v>
      </c>
      <c r="F346" s="10">
        <f>SUMIF($C$4:$C$336,$D$346,F4:F336)</f>
        <v>2137.1819999999998</v>
      </c>
      <c r="G346" s="10">
        <f>SUMIF($C$4:$C$336,$D$346,G4:G336)</f>
        <v>0</v>
      </c>
    </row>
    <row r="347" spans="1:7" x14ac:dyDescent="0.3">
      <c r="A347" t="s">
        <v>618</v>
      </c>
      <c r="B347">
        <v>7</v>
      </c>
      <c r="D347">
        <v>6</v>
      </c>
      <c r="E347" s="10">
        <f>SUMIF($C$4:$C$336,$D$347,E4:E336)</f>
        <v>198527.48700000002</v>
      </c>
      <c r="F347" s="10">
        <f>SUMIF($C$4:$C$336,$D$347,F4:F336)</f>
        <v>49731.881999999998</v>
      </c>
      <c r="G347" s="10">
        <f>SUMIF($C$4:$C$336,$D$347,G4:G336)</f>
        <v>308.72700000000003</v>
      </c>
    </row>
    <row r="348" spans="1:7" x14ac:dyDescent="0.3">
      <c r="E348" s="10"/>
      <c r="F348" s="10"/>
      <c r="G348" s="10"/>
    </row>
    <row r="349" spans="1:7" x14ac:dyDescent="0.3">
      <c r="E349">
        <f>SUM(E342:E348)</f>
        <v>876035.2790000001</v>
      </c>
      <c r="F349">
        <f>SUM(F342:F348)</f>
        <v>201416.11499999999</v>
      </c>
      <c r="G349">
        <f>SUM(G342:G348)</f>
        <v>57853.348999999995</v>
      </c>
    </row>
    <row r="350" spans="1:7" x14ac:dyDescent="0.3">
      <c r="E350" s="10"/>
      <c r="F350" s="10"/>
      <c r="G350" s="10"/>
    </row>
    <row r="351" spans="1:7" x14ac:dyDescent="0.3">
      <c r="A351" s="11"/>
      <c r="B351" s="11"/>
      <c r="C351" s="11"/>
      <c r="D351" s="11"/>
      <c r="E351" s="11">
        <f t="shared" ref="E351:F351" si="1">E349-E337</f>
        <v>876035.2790000001</v>
      </c>
      <c r="F351" s="11">
        <f t="shared" si="1"/>
        <v>201416.11499999999</v>
      </c>
      <c r="G351" s="11">
        <f>G349-G337</f>
        <v>57853.348999999995</v>
      </c>
    </row>
    <row r="352" spans="1:7" x14ac:dyDescent="0.3">
      <c r="E352" s="12">
        <f t="shared" ref="E352:F352" si="2">E2</f>
        <v>372</v>
      </c>
      <c r="F352" s="12">
        <f t="shared" si="2"/>
        <v>580</v>
      </c>
      <c r="G352" s="12">
        <f>G2</f>
        <v>13188</v>
      </c>
    </row>
    <row r="353" spans="1:7" x14ac:dyDescent="0.3">
      <c r="A353" t="s">
        <v>613</v>
      </c>
      <c r="E353" s="13">
        <f t="shared" ref="E353:F353" si="3">E342/E349</f>
        <v>2.0518500145928483E-2</v>
      </c>
      <c r="F353" s="13">
        <f t="shared" si="3"/>
        <v>2.2262086625988196E-2</v>
      </c>
      <c r="G353" s="13">
        <f>G342/G349</f>
        <v>9.0479861416492946E-2</v>
      </c>
    </row>
    <row r="354" spans="1:7" x14ac:dyDescent="0.3">
      <c r="A354" t="s">
        <v>614</v>
      </c>
      <c r="E354" s="13">
        <f t="shared" ref="E354:F354" si="4">E343/E349</f>
        <v>0.34162097254989654</v>
      </c>
      <c r="F354" s="13">
        <f t="shared" si="4"/>
        <v>0.33042964312959772</v>
      </c>
      <c r="G354" s="13">
        <f>G343/G349</f>
        <v>0</v>
      </c>
    </row>
    <row r="355" spans="1:7" x14ac:dyDescent="0.3">
      <c r="A355" t="s">
        <v>615</v>
      </c>
      <c r="E355" s="13">
        <f t="shared" ref="E355:F355" si="5">E344/E349</f>
        <v>0.33801876488127147</v>
      </c>
      <c r="F355" s="13">
        <f t="shared" si="5"/>
        <v>0.37723031248021044</v>
      </c>
      <c r="G355" s="13">
        <f>G344/G349</f>
        <v>0</v>
      </c>
    </row>
    <row r="356" spans="1:7" x14ac:dyDescent="0.3">
      <c r="A356" t="s">
        <v>616</v>
      </c>
      <c r="E356" s="13">
        <f t="shared" ref="E356:F356" si="6">E345/E349</f>
        <v>4.7557055062390927E-2</v>
      </c>
      <c r="F356" s="13">
        <f t="shared" si="6"/>
        <v>1.2556041009926144E-2</v>
      </c>
      <c r="G356" s="13">
        <f>G345/G349</f>
        <v>0.9041837664402107</v>
      </c>
    </row>
    <row r="357" spans="1:7" x14ac:dyDescent="0.3">
      <c r="A357" t="s">
        <v>617</v>
      </c>
      <c r="E357" s="13">
        <f t="shared" ref="E357:F357" si="7">E346/E349</f>
        <v>2.5664282636727008E-2</v>
      </c>
      <c r="F357" s="13">
        <f t="shared" si="7"/>
        <v>1.0610779579379732E-2</v>
      </c>
      <c r="G357" s="13">
        <f>G346/G349</f>
        <v>0</v>
      </c>
    </row>
    <row r="358" spans="1:7" x14ac:dyDescent="0.3">
      <c r="A358" t="s">
        <v>618</v>
      </c>
      <c r="E358" s="13">
        <f>E347/E349</f>
        <v>0.22662042472378557</v>
      </c>
      <c r="F358" s="13">
        <f t="shared" ref="F358" si="8">F347/F349</f>
        <v>0.24691113717489785</v>
      </c>
      <c r="G358" s="13">
        <f>G347/G349</f>
        <v>5.3363721432963208E-3</v>
      </c>
    </row>
  </sheetData>
  <conditionalFormatting sqref="A16:A32">
    <cfRule type="cellIs" dxfId="27" priority="2" stopIfTrue="1" operator="lessThan">
      <formula>0</formula>
    </cfRule>
  </conditionalFormatting>
  <conditionalFormatting sqref="B22:B32">
    <cfRule type="cellIs" dxfId="26" priority="4" stopIfTrue="1" operator="lessThan">
      <formula>0</formula>
    </cfRule>
  </conditionalFormatting>
  <conditionalFormatting sqref="C15:D23">
    <cfRule type="cellIs" dxfId="25" priority="3" stopIfTrue="1" operator="lessThan">
      <formula>0</formula>
    </cfRule>
  </conditionalFormatting>
  <conditionalFormatting sqref="E14:G22">
    <cfRule type="cellIs" dxfId="24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4161-9E7B-4679-8280-52404F8EF2A4}">
  <dimension ref="A1:G358"/>
  <sheetViews>
    <sheetView rightToLeft="1" workbookViewId="0">
      <selection activeCell="J8" sqref="J8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3">
        <v>372</v>
      </c>
      <c r="F2" s="3">
        <v>580</v>
      </c>
      <c r="G2" s="3">
        <v>13188</v>
      </c>
    </row>
    <row r="3" spans="1:7" ht="15.6" x14ac:dyDescent="0.3">
      <c r="A3" s="4">
        <v>45474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8.4000000000000005E-2</v>
      </c>
      <c r="F5" s="9">
        <v>7.0999999999999994E-2</v>
      </c>
      <c r="G5" s="9">
        <v>0.79300000000000004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2438.7570000000001</v>
      </c>
      <c r="F6" s="9">
        <v>541.14</v>
      </c>
      <c r="G6" s="9">
        <v>1228.231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18844.718000000001</v>
      </c>
      <c r="F7" s="9">
        <v>5387.6959999999999</v>
      </c>
      <c r="G7" s="9">
        <v>4560.75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172.97399999999999</v>
      </c>
      <c r="F13" s="9">
        <v>51.545000000000002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130592.783</v>
      </c>
      <c r="F14" s="9">
        <v>30960.699000000001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166432.505</v>
      </c>
      <c r="F16" s="9">
        <v>34038.173000000003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0</v>
      </c>
      <c r="F18" s="9">
        <v>0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0</v>
      </c>
      <c r="F22" s="9">
        <v>0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171123.435</v>
      </c>
      <c r="F60" s="9">
        <v>40417.493000000002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373.85500000000002</v>
      </c>
      <c r="F61" s="9">
        <v>112.554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88230.944000000003</v>
      </c>
      <c r="F62" s="9">
        <v>24560.304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4445.5619999999999</v>
      </c>
      <c r="F64" s="9">
        <v>3318.904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23080.451000000001</v>
      </c>
      <c r="F66" s="9">
        <v>5612.87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7237.2550000000001</v>
      </c>
      <c r="F72" s="9">
        <v>1276.547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0</v>
      </c>
      <c r="F92" s="9">
        <v>0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0</v>
      </c>
      <c r="F93" s="9">
        <v>0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14433.630999999999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1617.89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572.27700000000004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0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6993.7460000000001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10845.085999999999</v>
      </c>
      <c r="F113" s="9">
        <v>2455.2460000000001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0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5035.1499999999996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33446.764999999999</v>
      </c>
      <c r="F116" s="9">
        <v>1009.317</v>
      </c>
      <c r="G116" s="9">
        <v>0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20307.491000000002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2442.9160000000002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7609.0349999999999</v>
      </c>
      <c r="F125" s="9">
        <v>1501.7850000000001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2484.9209999999998</v>
      </c>
      <c r="F130" s="9">
        <v>497.08100000000002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50565.506999999998</v>
      </c>
      <c r="F132" s="9">
        <v>13185.223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19475.162</v>
      </c>
      <c r="F134" s="9">
        <v>6447.79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90836.99</v>
      </c>
      <c r="F136" s="9">
        <v>22282.975999999999</v>
      </c>
      <c r="G136" s="9">
        <v>607.74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0</v>
      </c>
      <c r="F143" s="9">
        <v>0</v>
      </c>
      <c r="G143" s="9">
        <v>-576.80999999999995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11506.805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29742.264999999999</v>
      </c>
      <c r="F284" s="9">
        <v>6686.3760000000002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-19017.237000000001</v>
      </c>
      <c r="F288" s="9">
        <v>-4571.9380000000001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18792</v>
      </c>
      <c r="F323" s="9">
        <v>4408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421.37900000000002</v>
      </c>
      <c r="F333" s="9">
        <v>98.837999999999994</v>
      </c>
      <c r="G333" s="9">
        <v>0.59099999999999997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-171.25700000000001</v>
      </c>
      <c r="F334" s="9">
        <v>-41.283999999999999</v>
      </c>
      <c r="G334" s="9">
        <v>0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0</v>
      </c>
      <c r="F335" s="9">
        <v>0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1.5529999999999999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869510.74399999995</v>
      </c>
      <c r="F338">
        <v>200238.959</v>
      </c>
      <c r="G338">
        <v>57224.396000000001</v>
      </c>
    </row>
    <row r="340" spans="1:7" ht="15.6" x14ac:dyDescent="0.3">
      <c r="A340" s="6" t="s">
        <v>612</v>
      </c>
      <c r="E340">
        <f>SUM(E5:E337)-E338</f>
        <v>0</v>
      </c>
      <c r="F340">
        <f t="shared" ref="F340" si="0">SUM(F5:F337)-F338</f>
        <v>0</v>
      </c>
      <c r="G340">
        <f>SUM(G5:G337)-G338</f>
        <v>0</v>
      </c>
    </row>
    <row r="342" spans="1:7" x14ac:dyDescent="0.3">
      <c r="A342" t="s">
        <v>613</v>
      </c>
      <c r="D342">
        <v>1</v>
      </c>
      <c r="E342" s="10">
        <f>SUMIF($C$4:$C$336,$D$342,E4:E336)</f>
        <v>21456.532999999999</v>
      </c>
      <c r="F342" s="10">
        <f>SUMIF($C$4:$C$336,$D$342,F4:F336)</f>
        <v>5980.4520000000002</v>
      </c>
      <c r="G342" s="10">
        <f>SUMIF($C$4:$C$336,$D$342,G4:G336)</f>
        <v>5789.7739999999994</v>
      </c>
    </row>
    <row r="343" spans="1:7" x14ac:dyDescent="0.3">
      <c r="A343" t="s">
        <v>614</v>
      </c>
      <c r="D343">
        <v>2</v>
      </c>
      <c r="E343" s="10">
        <f>SUMIF($C$4:$C$336,$D$343,E4:E336)</f>
        <v>297025.288</v>
      </c>
      <c r="F343" s="10">
        <f>SUMIF($C$4:$C$336,$D$343,F4:F336)</f>
        <v>64998.872000000003</v>
      </c>
      <c r="G343" s="10">
        <f>SUMIF($C$4:$C$336,$D$343,G4:G336)</f>
        <v>0</v>
      </c>
    </row>
    <row r="344" spans="1:7" x14ac:dyDescent="0.3">
      <c r="A344" t="s">
        <v>615</v>
      </c>
      <c r="D344">
        <v>3</v>
      </c>
      <c r="E344" s="10">
        <f>SUMIF($C$4:$C$336,$D$344,E4:E336)</f>
        <v>287254.24699999997</v>
      </c>
      <c r="F344" s="10">
        <f>SUMIF($C$4:$C$336,$D$344,F4:F336)</f>
        <v>74022.124999999985</v>
      </c>
      <c r="G344" s="10">
        <f>SUMIF($C$4:$C$336,$D$344,G4:G336)</f>
        <v>0</v>
      </c>
    </row>
    <row r="345" spans="1:7" x14ac:dyDescent="0.3">
      <c r="A345" t="s">
        <v>616</v>
      </c>
      <c r="B345">
        <v>7</v>
      </c>
      <c r="D345">
        <v>4</v>
      </c>
      <c r="E345" s="10">
        <f>SUMIF($C$4:$C$336,$D$345,E4:E336)</f>
        <v>41055.800000000003</v>
      </c>
      <c r="F345" s="10">
        <f>SUMIF($C$4:$C$336,$D$345,F4:F336)</f>
        <v>2511.1019999999999</v>
      </c>
      <c r="G345" s="10">
        <f>SUMIF($C$4:$C$336,$D$345,G4:G336)</f>
        <v>51403.100999999995</v>
      </c>
    </row>
    <row r="346" spans="1:7" x14ac:dyDescent="0.3">
      <c r="A346" t="s">
        <v>617</v>
      </c>
      <c r="D346">
        <v>5</v>
      </c>
      <c r="E346" s="10">
        <f>SUMIF($C$4:$C$336,$D$346,E4:E336)</f>
        <v>22231.832999999999</v>
      </c>
      <c r="F346" s="10">
        <f>SUMIF($C$4:$C$336,$D$346,F4:F336)</f>
        <v>2114.4380000000001</v>
      </c>
      <c r="G346" s="10">
        <f>SUMIF($C$4:$C$336,$D$346,G4:G336)</f>
        <v>0</v>
      </c>
    </row>
    <row r="347" spans="1:7" x14ac:dyDescent="0.3">
      <c r="A347" t="s">
        <v>618</v>
      </c>
      <c r="B347">
        <v>7</v>
      </c>
      <c r="D347">
        <v>6</v>
      </c>
      <c r="E347" s="10">
        <f>SUMIF($C$4:$C$336,$D$347,E4:E336)</f>
        <v>200487.04299999998</v>
      </c>
      <c r="F347" s="10">
        <f>SUMIF($C$4:$C$336,$D$347,F4:F336)</f>
        <v>50611.97</v>
      </c>
      <c r="G347" s="10">
        <f>SUMIF($C$4:$C$336,$D$347,G4:G336)</f>
        <v>31.521000000000065</v>
      </c>
    </row>
    <row r="348" spans="1:7" x14ac:dyDescent="0.3">
      <c r="E348" s="10"/>
      <c r="F348" s="10"/>
      <c r="G348" s="10"/>
    </row>
    <row r="349" spans="1:7" x14ac:dyDescent="0.3">
      <c r="E349">
        <f>SUM(E342:E348)</f>
        <v>869510.74399999995</v>
      </c>
      <c r="F349">
        <f>SUM(F342:F348)</f>
        <v>200238.959</v>
      </c>
      <c r="G349">
        <f>SUM(G342:G348)</f>
        <v>57224.395999999993</v>
      </c>
    </row>
    <row r="350" spans="1:7" x14ac:dyDescent="0.3">
      <c r="E350" s="10"/>
      <c r="F350" s="10"/>
      <c r="G350" s="10"/>
    </row>
    <row r="351" spans="1:7" x14ac:dyDescent="0.3">
      <c r="A351" s="11"/>
      <c r="B351" s="11"/>
      <c r="C351" s="11"/>
      <c r="D351" s="11"/>
      <c r="E351" s="11">
        <f t="shared" ref="E351:F351" si="1">E349-E337</f>
        <v>869510.74399999995</v>
      </c>
      <c r="F351" s="11">
        <f t="shared" si="1"/>
        <v>200238.959</v>
      </c>
      <c r="G351" s="11">
        <f>G349-G337</f>
        <v>57224.395999999993</v>
      </c>
    </row>
    <row r="352" spans="1:7" x14ac:dyDescent="0.3">
      <c r="E352" s="12">
        <f t="shared" ref="E352:F352" si="2">E2</f>
        <v>372</v>
      </c>
      <c r="F352" s="12">
        <f t="shared" si="2"/>
        <v>580</v>
      </c>
      <c r="G352" s="12">
        <f>G2</f>
        <v>13188</v>
      </c>
    </row>
    <row r="353" spans="1:7" x14ac:dyDescent="0.3">
      <c r="A353" t="s">
        <v>613</v>
      </c>
      <c r="E353" s="13">
        <f t="shared" ref="E353:F353" si="3">E342/E349</f>
        <v>2.4676558798219981E-2</v>
      </c>
      <c r="F353" s="13">
        <f t="shared" si="3"/>
        <v>2.9866575564847998E-2</v>
      </c>
      <c r="G353" s="13">
        <f>G342/G349</f>
        <v>0.10117667297003886</v>
      </c>
    </row>
    <row r="354" spans="1:7" x14ac:dyDescent="0.3">
      <c r="A354" t="s">
        <v>614</v>
      </c>
      <c r="E354" s="13">
        <f t="shared" ref="E354:F354" si="4">E343/E349</f>
        <v>0.34160048055714426</v>
      </c>
      <c r="F354" s="13">
        <f t="shared" si="4"/>
        <v>0.3246065217508447</v>
      </c>
      <c r="G354" s="13">
        <f>G343/G349</f>
        <v>0</v>
      </c>
    </row>
    <row r="355" spans="1:7" x14ac:dyDescent="0.3">
      <c r="A355" t="s">
        <v>615</v>
      </c>
      <c r="E355" s="13">
        <f t="shared" ref="E355:F355" si="5">E344/E349</f>
        <v>0.33036307944689408</v>
      </c>
      <c r="F355" s="13">
        <f t="shared" si="5"/>
        <v>0.36966894639119646</v>
      </c>
      <c r="G355" s="13">
        <f>G344/G349</f>
        <v>0</v>
      </c>
    </row>
    <row r="356" spans="1:7" x14ac:dyDescent="0.3">
      <c r="A356" t="s">
        <v>616</v>
      </c>
      <c r="E356" s="13">
        <f t="shared" ref="E356:F356" si="6">E345/E349</f>
        <v>4.7217127888646314E-2</v>
      </c>
      <c r="F356" s="13">
        <f t="shared" si="6"/>
        <v>1.2540526641471402E-2</v>
      </c>
      <c r="G356" s="13">
        <f>G345/G349</f>
        <v>0.89827249552795629</v>
      </c>
    </row>
    <row r="357" spans="1:7" x14ac:dyDescent="0.3">
      <c r="A357" t="s">
        <v>617</v>
      </c>
      <c r="E357" s="13">
        <f t="shared" ref="E357:F357" si="7">E346/E349</f>
        <v>2.5568209655152923E-2</v>
      </c>
      <c r="F357" s="13">
        <f t="shared" si="7"/>
        <v>1.0559573474410642E-2</v>
      </c>
      <c r="G357" s="13">
        <f>G346/G349</f>
        <v>0</v>
      </c>
    </row>
    <row r="358" spans="1:7" x14ac:dyDescent="0.3">
      <c r="A358" t="s">
        <v>618</v>
      </c>
      <c r="E358" s="13">
        <f>E347/E349</f>
        <v>0.23057454365394245</v>
      </c>
      <c r="F358" s="13">
        <f t="shared" ref="F358" si="8">F347/F349</f>
        <v>0.25275785617722873</v>
      </c>
      <c r="G358" s="13">
        <f>G347/G349</f>
        <v>5.5083150200484546E-4</v>
      </c>
    </row>
  </sheetData>
  <conditionalFormatting sqref="A16:A32">
    <cfRule type="cellIs" dxfId="23" priority="2" stopIfTrue="1" operator="lessThan">
      <formula>0</formula>
    </cfRule>
  </conditionalFormatting>
  <conditionalFormatting sqref="B22:B32">
    <cfRule type="cellIs" dxfId="22" priority="4" stopIfTrue="1" operator="lessThan">
      <formula>0</formula>
    </cfRule>
  </conditionalFormatting>
  <conditionalFormatting sqref="C15:D23">
    <cfRule type="cellIs" dxfId="21" priority="3" stopIfTrue="1" operator="lessThan">
      <formula>0</formula>
    </cfRule>
  </conditionalFormatting>
  <conditionalFormatting sqref="E14:G22">
    <cfRule type="cellIs" dxfId="2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C7B4-1224-4D06-B98A-B5005DB85217}">
  <dimension ref="A1:G358"/>
  <sheetViews>
    <sheetView rightToLeft="1" workbookViewId="0">
      <selection activeCell="I16" sqref="I16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3">
        <v>372</v>
      </c>
      <c r="F2" s="3">
        <v>580</v>
      </c>
      <c r="G2" s="3">
        <v>13188</v>
      </c>
    </row>
    <row r="3" spans="1:7" ht="15.6" x14ac:dyDescent="0.3">
      <c r="A3" s="4">
        <v>45444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-2330.7170000000001</v>
      </c>
      <c r="F5" s="9">
        <v>-2000.646</v>
      </c>
      <c r="G5" s="9">
        <v>1.056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1240.7349999999999</v>
      </c>
      <c r="F6" s="9">
        <v>228.81899999999999</v>
      </c>
      <c r="G6" s="9">
        <v>893.17100000000005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21471.26</v>
      </c>
      <c r="F7" s="9">
        <v>3140</v>
      </c>
      <c r="G7" s="9">
        <v>4233.2460000000001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172.607</v>
      </c>
      <c r="F13" s="9">
        <v>51.435000000000002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113561.167</v>
      </c>
      <c r="F14" s="9">
        <v>27843.722000000002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157761.16099999999</v>
      </c>
      <c r="F16" s="9">
        <v>34433.387000000002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16401.599999999999</v>
      </c>
      <c r="F18" s="9">
        <v>2569.6570000000002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0</v>
      </c>
      <c r="F22" s="9">
        <v>0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182383.15900000001</v>
      </c>
      <c r="F60" s="9">
        <v>45494.029000000002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373.928</v>
      </c>
      <c r="F61" s="9">
        <v>112.57599999999999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87334.23</v>
      </c>
      <c r="F62" s="9">
        <v>24274.132000000001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4415.7460000000001</v>
      </c>
      <c r="F64" s="9">
        <v>3304.395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23099.177</v>
      </c>
      <c r="F66" s="9">
        <v>5621.3209999999999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7188.3040000000001</v>
      </c>
      <c r="F72" s="9">
        <v>1267.912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0</v>
      </c>
      <c r="F92" s="9">
        <v>0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0</v>
      </c>
      <c r="F93" s="9">
        <v>0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14225.022999999999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1685.0039999999999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574.1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0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7435.4750000000004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10822.055</v>
      </c>
      <c r="F113" s="9">
        <v>2450.0309999999999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0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5022.1980000000003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33231.86</v>
      </c>
      <c r="F116" s="9">
        <v>1001.375</v>
      </c>
      <c r="G116" s="9">
        <v>0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20075.774000000001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2414.8910000000001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0</v>
      </c>
      <c r="F125" s="9">
        <v>0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2484.9209999999998</v>
      </c>
      <c r="F130" s="9">
        <v>497.08100000000002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49850.978000000003</v>
      </c>
      <c r="F132" s="9">
        <v>13019.22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21073.14</v>
      </c>
      <c r="F134" s="9">
        <v>6434.0959999999995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90317.274000000005</v>
      </c>
      <c r="F136" s="9">
        <v>22149.322</v>
      </c>
      <c r="G136" s="9">
        <v>606.44899999999996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0</v>
      </c>
      <c r="F143" s="9">
        <v>0</v>
      </c>
      <c r="G143" s="9">
        <v>-164.97300000000001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11841.017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30057.782999999999</v>
      </c>
      <c r="F284" s="9">
        <v>6762.39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-19412.084999999999</v>
      </c>
      <c r="F288" s="9">
        <v>-4663.5870000000004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18792</v>
      </c>
      <c r="F323" s="9">
        <v>4408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1889.018</v>
      </c>
      <c r="F333" s="9">
        <v>487.21499999999997</v>
      </c>
      <c r="G333" s="9">
        <v>53.454000000000001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-168.316</v>
      </c>
      <c r="F334" s="9">
        <v>-40.593000000000004</v>
      </c>
      <c r="G334" s="9">
        <v>0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-1.0389999999999999</v>
      </c>
      <c r="F335" s="9">
        <v>0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1.5660000000000001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863850.96299999999</v>
      </c>
      <c r="F338">
        <v>198846.85500000001</v>
      </c>
      <c r="G338">
        <v>57054.868000000002</v>
      </c>
    </row>
    <row r="340" spans="1:7" ht="15.6" x14ac:dyDescent="0.3">
      <c r="A340" s="6" t="s">
        <v>612</v>
      </c>
      <c r="E340">
        <f>SUM(E5:E337)-E338</f>
        <v>0</v>
      </c>
      <c r="F340">
        <f t="shared" ref="F340" si="0">SUM(F5:F337)-F338</f>
        <v>0</v>
      </c>
      <c r="G340">
        <f>SUM(G5:G337)-G338</f>
        <v>0</v>
      </c>
    </row>
    <row r="342" spans="1:7" x14ac:dyDescent="0.3">
      <c r="A342" t="s">
        <v>613</v>
      </c>
      <c r="D342">
        <v>1</v>
      </c>
      <c r="E342" s="10">
        <f>SUMIF($C$4:$C$336,$D$342,E4:E336)</f>
        <v>20553.884999999998</v>
      </c>
      <c r="F342" s="10">
        <f>SUMIF($C$4:$C$336,$D$342,F4:F336)</f>
        <v>1419.6079999999999</v>
      </c>
      <c r="G342" s="10">
        <f>SUMIF($C$4:$C$336,$D$342,G4:G336)</f>
        <v>5127.473</v>
      </c>
    </row>
    <row r="343" spans="1:7" x14ac:dyDescent="0.3">
      <c r="A343" t="s">
        <v>614</v>
      </c>
      <c r="D343">
        <v>2</v>
      </c>
      <c r="E343" s="10">
        <f>SUMIF($C$4:$C$336,$D$343,E4:E336)</f>
        <v>287723.92799999996</v>
      </c>
      <c r="F343" s="10">
        <f>SUMIF($C$4:$C$336,$D$343,F4:F336)</f>
        <v>64846.766000000003</v>
      </c>
      <c r="G343" s="10">
        <f>SUMIF($C$4:$C$336,$D$343,G4:G336)</f>
        <v>0</v>
      </c>
    </row>
    <row r="344" spans="1:7" x14ac:dyDescent="0.3">
      <c r="A344" t="s">
        <v>615</v>
      </c>
      <c r="D344">
        <v>3</v>
      </c>
      <c r="E344" s="10">
        <f>SUMIF($C$4:$C$336,$D$344,E4:E336)</f>
        <v>297606.24000000005</v>
      </c>
      <c r="F344" s="10">
        <f>SUMIF($C$4:$C$336,$D$344,F4:F336)</f>
        <v>78806.453000000009</v>
      </c>
      <c r="G344" s="10">
        <f>SUMIF($C$4:$C$336,$D$344,G4:G336)</f>
        <v>0</v>
      </c>
    </row>
    <row r="345" spans="1:7" x14ac:dyDescent="0.3">
      <c r="A345" t="s">
        <v>616</v>
      </c>
      <c r="B345">
        <v>7</v>
      </c>
      <c r="D345">
        <v>4</v>
      </c>
      <c r="E345" s="10">
        <f>SUMIF($C$4:$C$336,$D$345,E4:E336)</f>
        <v>33231.86</v>
      </c>
      <c r="F345" s="10">
        <f>SUMIF($C$4:$C$336,$D$345,F4:F336)</f>
        <v>1001.375</v>
      </c>
      <c r="G345" s="10">
        <f>SUMIF($C$4:$C$336,$D$345,G4:G336)</f>
        <v>51432.465000000004</v>
      </c>
    </row>
    <row r="346" spans="1:7" x14ac:dyDescent="0.3">
      <c r="A346" t="s">
        <v>617</v>
      </c>
      <c r="D346">
        <v>5</v>
      </c>
      <c r="E346" s="10">
        <f>SUMIF($C$4:$C$336,$D$346,E4:E336)</f>
        <v>22486.715000000004</v>
      </c>
      <c r="F346" s="10">
        <f>SUMIF($C$4:$C$336,$D$346,F4:F336)</f>
        <v>2098.8029999999999</v>
      </c>
      <c r="G346" s="10">
        <f>SUMIF($C$4:$C$336,$D$346,G4:G336)</f>
        <v>0</v>
      </c>
    </row>
    <row r="347" spans="1:7" x14ac:dyDescent="0.3">
      <c r="A347" t="s">
        <v>618</v>
      </c>
      <c r="B347">
        <v>7</v>
      </c>
      <c r="D347">
        <v>6</v>
      </c>
      <c r="E347" s="10">
        <f>SUMIF($C$4:$C$336,$D$347,E4:E336)</f>
        <v>202248.33500000005</v>
      </c>
      <c r="F347" s="10">
        <f>SUMIF($C$4:$C$336,$D$347,F4:F336)</f>
        <v>50673.849999999991</v>
      </c>
      <c r="G347" s="10">
        <f>SUMIF($C$4:$C$336,$D$347,G4:G336)</f>
        <v>494.92999999999995</v>
      </c>
    </row>
    <row r="348" spans="1:7" x14ac:dyDescent="0.3">
      <c r="E348" s="10"/>
      <c r="F348" s="10"/>
      <c r="G348" s="10"/>
    </row>
    <row r="349" spans="1:7" x14ac:dyDescent="0.3">
      <c r="E349">
        <f>SUM(E342:E348)</f>
        <v>863850.96300000011</v>
      </c>
      <c r="F349">
        <f>SUM(F342:F348)</f>
        <v>198846.85499999998</v>
      </c>
      <c r="G349">
        <f>SUM(G342:G348)</f>
        <v>57054.868000000002</v>
      </c>
    </row>
    <row r="350" spans="1:7" x14ac:dyDescent="0.3">
      <c r="E350" s="10"/>
      <c r="F350" s="10"/>
      <c r="G350" s="10"/>
    </row>
    <row r="351" spans="1:7" x14ac:dyDescent="0.3">
      <c r="A351" s="11"/>
      <c r="B351" s="11"/>
      <c r="C351" s="11"/>
      <c r="D351" s="11"/>
      <c r="E351" s="11">
        <f t="shared" ref="E351:F351" si="1">E349-E337</f>
        <v>863850.96300000011</v>
      </c>
      <c r="F351" s="11">
        <f t="shared" si="1"/>
        <v>198846.85499999998</v>
      </c>
      <c r="G351" s="11">
        <f>G349-G337</f>
        <v>57054.868000000002</v>
      </c>
    </row>
    <row r="352" spans="1:7" x14ac:dyDescent="0.3">
      <c r="E352" s="12">
        <f t="shared" ref="E352:F352" si="2">E2</f>
        <v>372</v>
      </c>
      <c r="F352" s="12">
        <f t="shared" si="2"/>
        <v>580</v>
      </c>
      <c r="G352" s="12">
        <f>G2</f>
        <v>13188</v>
      </c>
    </row>
    <row r="353" spans="1:7" x14ac:dyDescent="0.3">
      <c r="A353" t="s">
        <v>613</v>
      </c>
      <c r="E353" s="13">
        <f t="shared" ref="E353:F353" si="3">E342/E349</f>
        <v>2.3793323015604481E-2</v>
      </c>
      <c r="F353" s="13">
        <f t="shared" si="3"/>
        <v>7.1392026793685023E-3</v>
      </c>
      <c r="G353" s="13">
        <f>G342/G349</f>
        <v>8.9869158929611406E-2</v>
      </c>
    </row>
    <row r="354" spans="1:7" x14ac:dyDescent="0.3">
      <c r="A354" t="s">
        <v>614</v>
      </c>
      <c r="E354" s="13">
        <f t="shared" ref="E354:F354" si="4">E343/E349</f>
        <v>0.33307125919126851</v>
      </c>
      <c r="F354" s="13">
        <f t="shared" si="4"/>
        <v>0.32611411430168213</v>
      </c>
      <c r="G354" s="13">
        <f>G343/G349</f>
        <v>0</v>
      </c>
    </row>
    <row r="355" spans="1:7" x14ac:dyDescent="0.3">
      <c r="A355" t="s">
        <v>615</v>
      </c>
      <c r="E355" s="13">
        <f t="shared" ref="E355:F355" si="5">E344/E349</f>
        <v>0.34451109363409949</v>
      </c>
      <c r="F355" s="13">
        <f t="shared" si="5"/>
        <v>0.39631732168959882</v>
      </c>
      <c r="G355" s="13">
        <f>G344/G349</f>
        <v>0</v>
      </c>
    </row>
    <row r="356" spans="1:7" x14ac:dyDescent="0.3">
      <c r="A356" t="s">
        <v>616</v>
      </c>
      <c r="E356" s="13">
        <f t="shared" ref="E356:F356" si="6">E345/E349</f>
        <v>3.8469436770194348E-2</v>
      </c>
      <c r="F356" s="13">
        <f t="shared" si="6"/>
        <v>5.0359106760828583E-3</v>
      </c>
      <c r="G356" s="13">
        <f>G345/G349</f>
        <v>0.901456208784849</v>
      </c>
    </row>
    <row r="357" spans="1:7" x14ac:dyDescent="0.3">
      <c r="A357" t="s">
        <v>617</v>
      </c>
      <c r="E357" s="13">
        <f t="shared" ref="E357:F357" si="7">E346/E349</f>
        <v>2.6030780728550279E-2</v>
      </c>
      <c r="F357" s="13">
        <f t="shared" si="7"/>
        <v>1.0554871486400929E-2</v>
      </c>
      <c r="G357" s="13">
        <f>G346/G349</f>
        <v>0</v>
      </c>
    </row>
    <row r="358" spans="1:7" x14ac:dyDescent="0.3">
      <c r="A358" t="s">
        <v>618</v>
      </c>
      <c r="E358" s="13">
        <f>E347/E349</f>
        <v>0.23412410666028283</v>
      </c>
      <c r="F358" s="13">
        <f t="shared" ref="F358" si="8">F347/F349</f>
        <v>0.25483857916686686</v>
      </c>
      <c r="G358" s="13">
        <f>G347/G349</f>
        <v>8.6746322855395953E-3</v>
      </c>
    </row>
  </sheetData>
  <conditionalFormatting sqref="A16:A32">
    <cfRule type="cellIs" dxfId="19" priority="2" stopIfTrue="1" operator="lessThan">
      <formula>0</formula>
    </cfRule>
  </conditionalFormatting>
  <conditionalFormatting sqref="B22:B32">
    <cfRule type="cellIs" dxfId="18" priority="4" stopIfTrue="1" operator="lessThan">
      <formula>0</formula>
    </cfRule>
  </conditionalFormatting>
  <conditionalFormatting sqref="C15:D23">
    <cfRule type="cellIs" dxfId="17" priority="3" stopIfTrue="1" operator="lessThan">
      <formula>0</formula>
    </cfRule>
  </conditionalFormatting>
  <conditionalFormatting sqref="E14:G22">
    <cfRule type="cellIs" dxfId="16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08BB-9B95-451B-B1DA-A72690F1FB9A}">
  <dimension ref="A1:G358"/>
  <sheetViews>
    <sheetView rightToLeft="1" workbookViewId="0">
      <selection activeCell="G20" sqref="G20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14">
        <v>372</v>
      </c>
      <c r="F2" s="14">
        <v>580</v>
      </c>
      <c r="G2" s="14">
        <v>13188</v>
      </c>
    </row>
    <row r="3" spans="1:7" ht="15.6" x14ac:dyDescent="0.3">
      <c r="A3" s="4">
        <v>45413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3.0000000000000001E-3</v>
      </c>
      <c r="F5" s="9">
        <v>2.7E-2</v>
      </c>
      <c r="G5" s="9">
        <v>1.4999999999999999E-2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-76.097999999999999</v>
      </c>
      <c r="F6" s="9">
        <v>113.94499999999999</v>
      </c>
      <c r="G6" s="9">
        <v>177.40600000000001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39449.046999999999</v>
      </c>
      <c r="F7" s="9">
        <v>7064.6509999999998</v>
      </c>
      <c r="G7" s="9">
        <v>2867.134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170.86199999999999</v>
      </c>
      <c r="F13" s="9">
        <v>50.914999999999999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163277.93599999999</v>
      </c>
      <c r="F14" s="9">
        <v>34689.228999999999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100452.227</v>
      </c>
      <c r="F16" s="9">
        <v>23008.948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0</v>
      </c>
      <c r="F18" s="9">
        <v>0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0</v>
      </c>
      <c r="F22" s="9">
        <v>0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186351.72899999999</v>
      </c>
      <c r="F60" s="9">
        <v>46444.682999999997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370.04700000000003</v>
      </c>
      <c r="F61" s="9">
        <v>111.408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87907.267999999996</v>
      </c>
      <c r="F62" s="9">
        <v>24431.195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4378.4769999999999</v>
      </c>
      <c r="F64" s="9">
        <v>3311.0050000000001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25664.78</v>
      </c>
      <c r="F66" s="9">
        <v>6188.4229999999998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7198.0940000000001</v>
      </c>
      <c r="F72" s="9">
        <v>1269.6389999999999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0</v>
      </c>
      <c r="F92" s="9">
        <v>0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0</v>
      </c>
      <c r="F93" s="9">
        <v>0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15878.31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2335.277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559.46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0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8259.7019999999993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10712.654</v>
      </c>
      <c r="F113" s="9">
        <v>2425.2640000000001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0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4819.0649999999996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33234.735000000001</v>
      </c>
      <c r="F116" s="9">
        <v>1002.408</v>
      </c>
      <c r="G116" s="9">
        <v>0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18127.903999999999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2459.7959999999998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0</v>
      </c>
      <c r="F125" s="9">
        <v>0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1959.921</v>
      </c>
      <c r="F130" s="9">
        <v>392.08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49509.542999999998</v>
      </c>
      <c r="F132" s="9">
        <v>12928.687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20825.383999999998</v>
      </c>
      <c r="F134" s="9">
        <v>6361.3370000000004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87222.61</v>
      </c>
      <c r="F136" s="9">
        <v>21428.052</v>
      </c>
      <c r="G136" s="9">
        <v>600.31899999999996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0</v>
      </c>
      <c r="F143" s="9">
        <v>0</v>
      </c>
      <c r="G143" s="9">
        <v>-53.183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12138.958000000001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30339.804</v>
      </c>
      <c r="F284" s="9">
        <v>6814.3959999999997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-19134.019</v>
      </c>
      <c r="F288" s="9">
        <v>-4611.0619999999999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18792</v>
      </c>
      <c r="F323" s="9">
        <v>4408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1114.5319999999999</v>
      </c>
      <c r="F333" s="9">
        <v>338.90699999999998</v>
      </c>
      <c r="G333" s="9">
        <v>39.643999999999998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-167.685</v>
      </c>
      <c r="F334" s="9">
        <v>-40.445</v>
      </c>
      <c r="G334" s="9">
        <v>0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-0.78</v>
      </c>
      <c r="F335" s="9">
        <v>0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1.5669999999999999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861692.02899999998</v>
      </c>
      <c r="F338">
        <v>198133.25899999999</v>
      </c>
      <c r="G338">
        <v>56070.849000000002</v>
      </c>
    </row>
    <row r="340" spans="1:7" ht="15.6" x14ac:dyDescent="0.3">
      <c r="A340" s="6" t="s">
        <v>612</v>
      </c>
      <c r="E340">
        <v>0</v>
      </c>
      <c r="F340">
        <v>0</v>
      </c>
      <c r="G340">
        <v>0</v>
      </c>
    </row>
    <row r="342" spans="1:7" x14ac:dyDescent="0.3">
      <c r="A342" t="s">
        <v>613</v>
      </c>
      <c r="D342">
        <v>1</v>
      </c>
      <c r="E342" s="10">
        <v>39543.813999999998</v>
      </c>
      <c r="F342" s="10">
        <v>7229.5379999999996</v>
      </c>
      <c r="G342" s="10">
        <v>3044.5549999999998</v>
      </c>
    </row>
    <row r="343" spans="1:7" x14ac:dyDescent="0.3">
      <c r="A343" t="s">
        <v>614</v>
      </c>
      <c r="D343">
        <v>2</v>
      </c>
      <c r="E343" s="10">
        <v>263730.163</v>
      </c>
      <c r="F343" s="10">
        <v>57698.176999999996</v>
      </c>
      <c r="G343" s="10">
        <v>0</v>
      </c>
    </row>
    <row r="344" spans="1:7" x14ac:dyDescent="0.3">
      <c r="A344" t="s">
        <v>615</v>
      </c>
      <c r="D344">
        <v>3</v>
      </c>
      <c r="E344" s="10">
        <v>304672.30099999998</v>
      </c>
      <c r="F344" s="10">
        <v>80486.713999999993</v>
      </c>
      <c r="G344" s="10">
        <v>0</v>
      </c>
    </row>
    <row r="345" spans="1:7" x14ac:dyDescent="0.3">
      <c r="A345" t="s">
        <v>616</v>
      </c>
      <c r="B345">
        <v>7</v>
      </c>
      <c r="D345">
        <v>4</v>
      </c>
      <c r="E345" s="10">
        <v>33234.735000000001</v>
      </c>
      <c r="F345" s="10">
        <v>1002.408</v>
      </c>
      <c r="G345" s="10">
        <v>52439.513999999996</v>
      </c>
    </row>
    <row r="346" spans="1:7" x14ac:dyDescent="0.3">
      <c r="A346" t="s">
        <v>617</v>
      </c>
      <c r="D346">
        <v>5</v>
      </c>
      <c r="E346" s="10">
        <v>23344.743000000002</v>
      </c>
      <c r="F346" s="10">
        <v>2203.3339999999998</v>
      </c>
      <c r="G346" s="10">
        <v>0</v>
      </c>
    </row>
    <row r="347" spans="1:7" x14ac:dyDescent="0.3">
      <c r="A347" t="s">
        <v>618</v>
      </c>
      <c r="B347">
        <v>7</v>
      </c>
      <c r="D347">
        <v>6</v>
      </c>
      <c r="E347" s="10">
        <v>197166.27300000002</v>
      </c>
      <c r="F347" s="10">
        <v>49513.087999999996</v>
      </c>
      <c r="G347" s="10">
        <v>586.78</v>
      </c>
    </row>
    <row r="348" spans="1:7" x14ac:dyDescent="0.3">
      <c r="E348" s="10"/>
      <c r="F348" s="10"/>
      <c r="G348" s="10"/>
    </row>
    <row r="349" spans="1:7" x14ac:dyDescent="0.3">
      <c r="E349">
        <v>861692.02899999998</v>
      </c>
      <c r="F349">
        <v>198133.25899999999</v>
      </c>
      <c r="G349">
        <v>56070.848999999995</v>
      </c>
    </row>
    <row r="350" spans="1:7" x14ac:dyDescent="0.3">
      <c r="E350" s="10"/>
      <c r="F350" s="10"/>
      <c r="G350" s="10"/>
    </row>
    <row r="351" spans="1:7" x14ac:dyDescent="0.3">
      <c r="A351" s="15"/>
      <c r="B351" s="15"/>
      <c r="C351" s="15"/>
      <c r="D351" s="15"/>
      <c r="E351" s="15">
        <v>861692.02899999998</v>
      </c>
      <c r="F351" s="15">
        <v>198133.25899999999</v>
      </c>
      <c r="G351" s="15">
        <v>56070.848999999995</v>
      </c>
    </row>
    <row r="352" spans="1:7" x14ac:dyDescent="0.3">
      <c r="E352" s="12">
        <v>372</v>
      </c>
      <c r="F352" s="12">
        <v>580</v>
      </c>
      <c r="G352" s="12">
        <v>13188</v>
      </c>
    </row>
    <row r="353" spans="1:7" x14ac:dyDescent="0.3">
      <c r="A353" t="s">
        <v>613</v>
      </c>
      <c r="E353" s="13">
        <v>4.5890889864550435E-2</v>
      </c>
      <c r="F353" s="13">
        <v>3.6488260660972625E-2</v>
      </c>
      <c r="G353" s="13">
        <v>5.4298357422767042E-2</v>
      </c>
    </row>
    <row r="354" spans="1:7" x14ac:dyDescent="0.3">
      <c r="A354" t="s">
        <v>614</v>
      </c>
      <c r="E354" s="13">
        <v>0.30606081305644756</v>
      </c>
      <c r="F354" s="13">
        <v>0.29120894337078462</v>
      </c>
      <c r="G354" s="13">
        <v>0</v>
      </c>
    </row>
    <row r="355" spans="1:7" x14ac:dyDescent="0.3">
      <c r="A355" t="s">
        <v>615</v>
      </c>
      <c r="E355" s="13">
        <v>0.35357446830925715</v>
      </c>
      <c r="F355" s="13">
        <v>0.406225155767513</v>
      </c>
      <c r="G355" s="13">
        <v>0</v>
      </c>
    </row>
    <row r="356" spans="1:7" x14ac:dyDescent="0.3">
      <c r="A356" t="s">
        <v>616</v>
      </c>
      <c r="E356" s="13">
        <v>3.8569156823429318E-2</v>
      </c>
      <c r="F356" s="13">
        <v>5.0592616558131718E-3</v>
      </c>
      <c r="G356" s="13">
        <v>0.9352366681660198</v>
      </c>
    </row>
    <row r="357" spans="1:7" x14ac:dyDescent="0.3">
      <c r="A357" t="s">
        <v>617</v>
      </c>
      <c r="E357" s="13">
        <v>2.7091747648045148E-2</v>
      </c>
      <c r="F357" s="13">
        <v>1.1120465141089714E-2</v>
      </c>
      <c r="G357" s="13">
        <v>0</v>
      </c>
    </row>
    <row r="358" spans="1:7" x14ac:dyDescent="0.3">
      <c r="A358" t="s">
        <v>618</v>
      </c>
      <c r="E358" s="13">
        <v>0.22881292429827041</v>
      </c>
      <c r="F358" s="13">
        <v>0.24989791340382686</v>
      </c>
      <c r="G358" s="13">
        <v>1.0464974411213215E-2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B890-3976-4104-BDFD-3CC854E0BBB7}">
  <dimension ref="A1:G358"/>
  <sheetViews>
    <sheetView rightToLeft="1" workbookViewId="0">
      <selection activeCell="I17" sqref="I17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14">
        <v>372</v>
      </c>
      <c r="F2" s="14">
        <v>580</v>
      </c>
      <c r="G2" s="14">
        <v>13188</v>
      </c>
    </row>
    <row r="3" spans="1:7" ht="15.6" x14ac:dyDescent="0.3">
      <c r="A3" s="4">
        <v>45383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5.2999999999999999E-2</v>
      </c>
      <c r="F5" s="9">
        <v>3.5000000000000003E-2</v>
      </c>
      <c r="G5" s="9">
        <v>2.7E-2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-118.358</v>
      </c>
      <c r="F6" s="9">
        <v>331.24299999999999</v>
      </c>
      <c r="G6" s="9">
        <v>11.085000000000001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13692.505999999999</v>
      </c>
      <c r="F7" s="9">
        <v>3275.2069999999999</v>
      </c>
      <c r="G7" s="9">
        <v>3907.9630000000002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171.78</v>
      </c>
      <c r="F13" s="9">
        <v>51.189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150364.96</v>
      </c>
      <c r="F14" s="9">
        <v>32480.454000000002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116195.72199999999</v>
      </c>
      <c r="F16" s="9">
        <v>23468.399000000001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0</v>
      </c>
      <c r="F18" s="9">
        <v>0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0</v>
      </c>
      <c r="F22" s="9">
        <v>0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187403.51</v>
      </c>
      <c r="F60" s="9">
        <v>46751.813000000002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372.28100000000001</v>
      </c>
      <c r="F61" s="9">
        <v>112.08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110684.436</v>
      </c>
      <c r="F62" s="9">
        <v>28666.947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4375.4080000000004</v>
      </c>
      <c r="F64" s="9">
        <v>3299.3240000000001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32832.326999999997</v>
      </c>
      <c r="F66" s="9">
        <v>7789.9009999999998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8673.9959999999992</v>
      </c>
      <c r="F72" s="9">
        <v>1529.9670000000001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0</v>
      </c>
      <c r="F92" s="9">
        <v>0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0</v>
      </c>
      <c r="F93" s="9">
        <v>0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12755.81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2863.1770000000001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551.44200000000001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0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9085.8029999999999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10770.233</v>
      </c>
      <c r="F113" s="9">
        <v>2438.299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0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4688.5119999999997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33207.809000000001</v>
      </c>
      <c r="F116" s="9">
        <v>1000.047</v>
      </c>
      <c r="G116" s="9">
        <v>0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13581.555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0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0</v>
      </c>
      <c r="F125" s="9">
        <v>0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1985.585</v>
      </c>
      <c r="F130" s="9">
        <v>397.214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46487.847999999998</v>
      </c>
      <c r="F132" s="9">
        <v>12028.465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20817.32</v>
      </c>
      <c r="F134" s="9">
        <v>6397.7280000000001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86440.926999999996</v>
      </c>
      <c r="F136" s="9">
        <v>21224.941999999999</v>
      </c>
      <c r="G136" s="9">
        <v>561.16499999999996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0</v>
      </c>
      <c r="F143" s="9">
        <v>0</v>
      </c>
      <c r="G143" s="9">
        <v>-39.576000000000001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9989.875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30641.936000000002</v>
      </c>
      <c r="F284" s="9">
        <v>6867.7359999999999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-16777.436000000002</v>
      </c>
      <c r="F288" s="9">
        <v>-4546.5410000000002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18792</v>
      </c>
      <c r="F323" s="9">
        <v>4408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479.86</v>
      </c>
      <c r="F333" s="9">
        <v>227.06399999999999</v>
      </c>
      <c r="G333" s="9">
        <v>15.430999999999999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-167.797</v>
      </c>
      <c r="F334" s="9">
        <v>-40.469000000000001</v>
      </c>
      <c r="G334" s="9">
        <v>0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-2E-3</v>
      </c>
      <c r="F335" s="9">
        <v>0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1.1839999999999999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867316.77899999998</v>
      </c>
      <c r="F338">
        <v>198160.228</v>
      </c>
      <c r="G338">
        <v>47982.394</v>
      </c>
    </row>
    <row r="340" spans="1:7" ht="15.6" x14ac:dyDescent="0.3">
      <c r="A340" s="6" t="s">
        <v>612</v>
      </c>
      <c r="E340">
        <v>0</v>
      </c>
      <c r="F340">
        <v>0</v>
      </c>
      <c r="G340">
        <v>0</v>
      </c>
    </row>
    <row r="342" spans="1:7" x14ac:dyDescent="0.3">
      <c r="A342" t="s">
        <v>613</v>
      </c>
      <c r="D342">
        <v>1</v>
      </c>
      <c r="E342" s="10">
        <v>13745.981</v>
      </c>
      <c r="F342" s="10">
        <v>3657.6739999999995</v>
      </c>
      <c r="G342" s="10">
        <v>3919.0750000000003</v>
      </c>
    </row>
    <row r="343" spans="1:7" x14ac:dyDescent="0.3">
      <c r="A343" t="s">
        <v>614</v>
      </c>
      <c r="D343">
        <v>2</v>
      </c>
      <c r="E343" s="10">
        <v>266560.68199999997</v>
      </c>
      <c r="F343" s="10">
        <v>55948.853000000003</v>
      </c>
      <c r="G343" s="10">
        <v>0</v>
      </c>
    </row>
    <row r="344" spans="1:7" x14ac:dyDescent="0.3">
      <c r="A344" t="s">
        <v>615</v>
      </c>
      <c r="D344">
        <v>3</v>
      </c>
      <c r="E344" s="10">
        <v>335667.962</v>
      </c>
      <c r="F344" s="10">
        <v>86620.064999999988</v>
      </c>
      <c r="G344" s="10">
        <v>0</v>
      </c>
    </row>
    <row r="345" spans="1:7" x14ac:dyDescent="0.3">
      <c r="A345" t="s">
        <v>616</v>
      </c>
      <c r="B345">
        <v>7</v>
      </c>
      <c r="D345">
        <v>4</v>
      </c>
      <c r="E345" s="10">
        <v>33207.809000000001</v>
      </c>
      <c r="F345" s="10">
        <v>1000.047</v>
      </c>
      <c r="G345" s="10">
        <v>43526.298999999999</v>
      </c>
    </row>
    <row r="346" spans="1:7" x14ac:dyDescent="0.3">
      <c r="A346" t="s">
        <v>617</v>
      </c>
      <c r="D346">
        <v>5</v>
      </c>
      <c r="E346" s="10">
        <v>23854.375</v>
      </c>
      <c r="F346" s="10">
        <v>2321.1949999999997</v>
      </c>
      <c r="G346" s="10">
        <v>0</v>
      </c>
    </row>
    <row r="347" spans="1:7" x14ac:dyDescent="0.3">
      <c r="A347" t="s">
        <v>618</v>
      </c>
      <c r="B347">
        <v>7</v>
      </c>
      <c r="D347">
        <v>6</v>
      </c>
      <c r="E347" s="10">
        <v>194279.96999999997</v>
      </c>
      <c r="F347" s="10">
        <v>48612.394</v>
      </c>
      <c r="G347" s="10">
        <v>537.02</v>
      </c>
    </row>
    <row r="348" spans="1:7" x14ac:dyDescent="0.3">
      <c r="E348" s="10"/>
      <c r="F348" s="10"/>
      <c r="G348" s="10"/>
    </row>
    <row r="349" spans="1:7" x14ac:dyDescent="0.3">
      <c r="E349">
        <v>867316.77899999998</v>
      </c>
      <c r="F349">
        <v>198160.228</v>
      </c>
      <c r="G349">
        <v>47982.393999999993</v>
      </c>
    </row>
    <row r="350" spans="1:7" x14ac:dyDescent="0.3">
      <c r="E350" s="10"/>
      <c r="F350" s="10"/>
      <c r="G350" s="10"/>
    </row>
    <row r="351" spans="1:7" x14ac:dyDescent="0.3">
      <c r="A351" s="15"/>
      <c r="B351" s="15"/>
      <c r="C351" s="15"/>
      <c r="D351" s="15"/>
      <c r="E351" s="15">
        <v>867316.77899999998</v>
      </c>
      <c r="F351" s="15">
        <v>198160.228</v>
      </c>
      <c r="G351" s="15">
        <v>47982.393999999993</v>
      </c>
    </row>
    <row r="352" spans="1:7" x14ac:dyDescent="0.3">
      <c r="E352" s="12">
        <v>372</v>
      </c>
      <c r="F352" s="12">
        <v>580</v>
      </c>
      <c r="G352" s="12">
        <v>13188</v>
      </c>
    </row>
    <row r="353" spans="1:7" x14ac:dyDescent="0.3">
      <c r="A353" t="s">
        <v>613</v>
      </c>
      <c r="E353" s="13">
        <v>1.5848858609479294E-2</v>
      </c>
      <c r="F353" s="13">
        <v>1.8458164067110375E-2</v>
      </c>
      <c r="G353" s="13">
        <v>8.1677354406284958E-2</v>
      </c>
    </row>
    <row r="354" spans="1:7" x14ac:dyDescent="0.3">
      <c r="A354" t="s">
        <v>614</v>
      </c>
      <c r="E354" s="13">
        <v>0.30733947325144506</v>
      </c>
      <c r="F354" s="13">
        <v>0.28234148479078253</v>
      </c>
      <c r="G354" s="13">
        <v>0</v>
      </c>
    </row>
    <row r="355" spans="1:7" x14ac:dyDescent="0.3">
      <c r="A355" t="s">
        <v>615</v>
      </c>
      <c r="E355" s="13">
        <v>0.38701887260502316</v>
      </c>
      <c r="F355" s="13">
        <v>0.43712134303761491</v>
      </c>
      <c r="G355" s="13">
        <v>0</v>
      </c>
    </row>
    <row r="356" spans="1:7" x14ac:dyDescent="0.3">
      <c r="A356" t="s">
        <v>616</v>
      </c>
      <c r="E356" s="13">
        <v>3.8287981743288749E-2</v>
      </c>
      <c r="F356" s="13">
        <v>5.0466585050558182E-3</v>
      </c>
      <c r="G356" s="13">
        <v>0.90713062378671649</v>
      </c>
    </row>
    <row r="357" spans="1:7" x14ac:dyDescent="0.3">
      <c r="A357" t="s">
        <v>617</v>
      </c>
      <c r="E357" s="13">
        <v>2.7503647545598794E-2</v>
      </c>
      <c r="F357" s="13">
        <v>1.1713727943429696E-2</v>
      </c>
      <c r="G357" s="13">
        <v>0</v>
      </c>
    </row>
    <row r="358" spans="1:7" x14ac:dyDescent="0.3">
      <c r="A358" t="s">
        <v>618</v>
      </c>
      <c r="E358" s="13">
        <v>0.22400116624516495</v>
      </c>
      <c r="F358" s="13">
        <v>0.24531862165600657</v>
      </c>
      <c r="G358" s="13">
        <v>1.1192021806998626E-2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1568-AB32-48D8-AED0-7047ECC25854}">
  <dimension ref="A1:G358"/>
  <sheetViews>
    <sheetView rightToLeft="1" workbookViewId="0">
      <selection activeCell="J339" sqref="J339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3">
        <v>372</v>
      </c>
      <c r="F2" s="3">
        <v>580</v>
      </c>
      <c r="G2" s="3">
        <v>13188</v>
      </c>
    </row>
    <row r="3" spans="1:7" ht="15.6" x14ac:dyDescent="0.3">
      <c r="A3" s="4">
        <v>45352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1.7999999999999999E-2</v>
      </c>
      <c r="F5" s="9">
        <v>1.4E-2</v>
      </c>
      <c r="G5" s="9">
        <v>2.5000000000000001E-2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5542.201</v>
      </c>
      <c r="F6" s="9">
        <v>1432.5619999999999</v>
      </c>
      <c r="G6" s="9">
        <v>121.438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21988.954000000002</v>
      </c>
      <c r="F7" s="9">
        <v>3753.6770000000001</v>
      </c>
      <c r="G7" s="9">
        <v>3713.4540000000002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169.02500000000001</v>
      </c>
      <c r="F13" s="9">
        <v>50.368000000000002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146079.00700000001</v>
      </c>
      <c r="F14" s="9">
        <v>29785.370999999999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92484.883000000002</v>
      </c>
      <c r="F16" s="9">
        <v>23456.723999999998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0</v>
      </c>
      <c r="F18" s="9">
        <v>0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0</v>
      </c>
      <c r="F22" s="9">
        <v>0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188289.90900000001</v>
      </c>
      <c r="F60" s="9">
        <v>46941.908000000003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495.78800000000001</v>
      </c>
      <c r="F61" s="9">
        <v>149.26400000000001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113276.033</v>
      </c>
      <c r="F62" s="9">
        <v>29318.392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4461.3459999999995</v>
      </c>
      <c r="F64" s="9">
        <v>3462.317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32938.317000000003</v>
      </c>
      <c r="F66" s="9">
        <v>7811.4459999999999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8654.6450000000004</v>
      </c>
      <c r="F72" s="9">
        <v>1526.5540000000001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0</v>
      </c>
      <c r="F92" s="9">
        <v>0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0</v>
      </c>
      <c r="F93" s="9">
        <v>0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13337.396000000001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3160.29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549.75900000000001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347.54500000000002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8964.4429999999993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10597.495000000001</v>
      </c>
      <c r="F113" s="9">
        <v>2399.1930000000002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0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4831.7650000000003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49141.107000000004</v>
      </c>
      <c r="F116" s="9">
        <v>2100.8110000000001</v>
      </c>
      <c r="G116" s="9">
        <v>0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13811.834000000001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0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0</v>
      </c>
      <c r="F125" s="9">
        <v>0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1985.585</v>
      </c>
      <c r="F130" s="9">
        <v>397.214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85593.760999999999</v>
      </c>
      <c r="F132" s="9">
        <v>21849.117999999999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20435.830000000002</v>
      </c>
      <c r="F134" s="9">
        <v>6284.5379999999996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42192.41</v>
      </c>
      <c r="F136" s="9">
        <v>10184.689</v>
      </c>
      <c r="G136" s="9">
        <v>552.16499999999996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301.39499999999998</v>
      </c>
      <c r="F143" s="9">
        <v>50.231999999999999</v>
      </c>
      <c r="G143" s="9">
        <v>43.506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9907.625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30436.493999999999</v>
      </c>
      <c r="F284" s="9">
        <v>6821.18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-16467.703000000001</v>
      </c>
      <c r="F288" s="9">
        <v>-4507.5469999999996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18792</v>
      </c>
      <c r="F323" s="9">
        <v>4408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548.23199999999997</v>
      </c>
      <c r="F333" s="9">
        <v>127.199</v>
      </c>
      <c r="G333" s="9">
        <v>84.093000000000004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-165.816</v>
      </c>
      <c r="F334" s="9">
        <v>-39.994</v>
      </c>
      <c r="G334" s="9">
        <v>0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-2E-3</v>
      </c>
      <c r="F335" s="9">
        <v>0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1.5680000000000001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867678.53899999999</v>
      </c>
      <c r="F338">
        <v>197764.79800000001</v>
      </c>
      <c r="G338">
        <v>49517.713000000003</v>
      </c>
    </row>
    <row r="340" spans="1:7" ht="15.6" x14ac:dyDescent="0.3">
      <c r="A340" s="6" t="s">
        <v>612</v>
      </c>
      <c r="E340">
        <f>SUM(E5:E337)-E338</f>
        <v>0</v>
      </c>
      <c r="F340">
        <f t="shared" ref="F340" si="0">SUM(F5:F337)-F338</f>
        <v>0</v>
      </c>
      <c r="G340">
        <f>SUM(G5:G337)-G338</f>
        <v>0</v>
      </c>
    </row>
    <row r="342" spans="1:7" x14ac:dyDescent="0.3">
      <c r="A342" t="s">
        <v>613</v>
      </c>
      <c r="D342">
        <v>1</v>
      </c>
      <c r="E342" s="10">
        <f>SUMIF($C$4:$C$336,$D$342,E4:E336)</f>
        <v>27700.198000000004</v>
      </c>
      <c r="F342" s="10">
        <f>SUMIF($C$4:$C$336,$D$342,F4:F336)</f>
        <v>5236.6210000000001</v>
      </c>
      <c r="G342" s="10">
        <f>SUMIF($C$4:$C$336,$D$342,G4:G336)</f>
        <v>3834.9170000000004</v>
      </c>
    </row>
    <row r="343" spans="1:7" x14ac:dyDescent="0.3">
      <c r="A343" t="s">
        <v>614</v>
      </c>
      <c r="D343">
        <v>2</v>
      </c>
      <c r="E343" s="10">
        <f>SUMIF($C$4:$C$336,$D$343,E4:E336)</f>
        <v>238563.89</v>
      </c>
      <c r="F343" s="10">
        <f>SUMIF($C$4:$C$336,$D$343,F4:F336)</f>
        <v>53242.095000000001</v>
      </c>
      <c r="G343" s="10">
        <f>SUMIF($C$4:$C$336,$D$343,G4:G336)</f>
        <v>0</v>
      </c>
    </row>
    <row r="344" spans="1:7" x14ac:dyDescent="0.3">
      <c r="A344" t="s">
        <v>615</v>
      </c>
      <c r="D344">
        <v>3</v>
      </c>
      <c r="E344" s="10">
        <f>SUMIF($C$4:$C$336,$D$344,E4:E336)</f>
        <v>339461.39299999998</v>
      </c>
      <c r="F344" s="10">
        <f>SUMIF($C$4:$C$336,$D$344,F4:F336)</f>
        <v>87683.327000000005</v>
      </c>
      <c r="G344" s="10">
        <f>SUMIF($C$4:$C$336,$D$344,G4:G336)</f>
        <v>0</v>
      </c>
    </row>
    <row r="345" spans="1:7" x14ac:dyDescent="0.3">
      <c r="A345" t="s">
        <v>616</v>
      </c>
      <c r="B345">
        <v>7</v>
      </c>
      <c r="D345">
        <v>4</v>
      </c>
      <c r="E345" s="10">
        <f>SUMIF($C$4:$C$336,$D$345,E4:E336)</f>
        <v>49141.107000000004</v>
      </c>
      <c r="F345" s="10">
        <f>SUMIF($C$4:$C$336,$D$345,F4:F336)</f>
        <v>2100.8110000000001</v>
      </c>
      <c r="G345" s="10">
        <f>SUMIF($C$4:$C$336,$D$345,G4:G336)</f>
        <v>45003.031999999999</v>
      </c>
    </row>
    <row r="346" spans="1:7" x14ac:dyDescent="0.3">
      <c r="A346" t="s">
        <v>617</v>
      </c>
      <c r="D346">
        <v>5</v>
      </c>
      <c r="E346" s="10">
        <f>SUMIF($C$4:$C$336,$D$346,E4:E336)</f>
        <v>23876.415999999997</v>
      </c>
      <c r="F346" s="10">
        <f>SUMIF($C$4:$C$336,$D$346,F4:F336)</f>
        <v>2313.6330000000007</v>
      </c>
      <c r="G346" s="10">
        <f>SUMIF($C$4:$C$336,$D$346,G4:G336)</f>
        <v>0</v>
      </c>
    </row>
    <row r="347" spans="1:7" x14ac:dyDescent="0.3">
      <c r="A347" t="s">
        <v>618</v>
      </c>
      <c r="B347">
        <v>7</v>
      </c>
      <c r="D347">
        <v>6</v>
      </c>
      <c r="E347" s="10">
        <f>SUMIF($C$4:$C$336,$D$347,E4:E336)</f>
        <v>188935.535</v>
      </c>
      <c r="F347" s="10">
        <f>SUMIF($C$4:$C$336,$D$347,F4:F336)</f>
        <v>47188.311000000002</v>
      </c>
      <c r="G347" s="10">
        <f>SUMIF($C$4:$C$336,$D$347,G4:G336)</f>
        <v>679.7639999999999</v>
      </c>
    </row>
    <row r="348" spans="1:7" x14ac:dyDescent="0.3">
      <c r="E348" s="10"/>
      <c r="F348" s="10"/>
      <c r="G348" s="10"/>
    </row>
    <row r="349" spans="1:7" x14ac:dyDescent="0.3">
      <c r="E349">
        <f>SUM(E342:E348)</f>
        <v>867678.53899999987</v>
      </c>
      <c r="F349">
        <f>SUM(F342:F348)</f>
        <v>197764.79800000001</v>
      </c>
      <c r="G349">
        <f>SUM(G342:G348)</f>
        <v>49517.713000000003</v>
      </c>
    </row>
    <row r="350" spans="1:7" x14ac:dyDescent="0.3">
      <c r="E350" s="10"/>
      <c r="F350" s="10"/>
      <c r="G350" s="10"/>
    </row>
    <row r="351" spans="1:7" x14ac:dyDescent="0.3">
      <c r="A351" s="11"/>
      <c r="B351" s="11"/>
      <c r="C351" s="11"/>
      <c r="D351" s="11"/>
      <c r="E351" s="11">
        <f t="shared" ref="E351:F351" si="1">E349-E337</f>
        <v>867678.53899999987</v>
      </c>
      <c r="F351" s="11">
        <f t="shared" si="1"/>
        <v>197764.79800000001</v>
      </c>
      <c r="G351" s="11">
        <f>G349-G337</f>
        <v>49517.713000000003</v>
      </c>
    </row>
    <row r="352" spans="1:7" x14ac:dyDescent="0.3">
      <c r="E352" s="12">
        <f t="shared" ref="E352:F352" si="2">E2</f>
        <v>372</v>
      </c>
      <c r="F352" s="12">
        <f t="shared" si="2"/>
        <v>580</v>
      </c>
      <c r="G352" s="12">
        <f>G2</f>
        <v>13188</v>
      </c>
    </row>
    <row r="353" spans="1:7" x14ac:dyDescent="0.3">
      <c r="A353" t="s">
        <v>613</v>
      </c>
      <c r="E353" s="13">
        <f t="shared" ref="E353:F353" si="3">E342/E349</f>
        <v>3.1924493640149841E-2</v>
      </c>
      <c r="F353" s="13">
        <f t="shared" si="3"/>
        <v>2.6479034959497695E-2</v>
      </c>
      <c r="G353" s="13">
        <f>G342/G349</f>
        <v>7.7445357785404997E-2</v>
      </c>
    </row>
    <row r="354" spans="1:7" x14ac:dyDescent="0.3">
      <c r="A354" t="s">
        <v>614</v>
      </c>
      <c r="E354" s="13">
        <f t="shared" ref="E354:F354" si="4">E343/E349</f>
        <v>0.27494501624408629</v>
      </c>
      <c r="F354" s="13">
        <f t="shared" si="4"/>
        <v>0.26921927227918491</v>
      </c>
      <c r="G354" s="13">
        <f>G343/G349</f>
        <v>0</v>
      </c>
    </row>
    <row r="355" spans="1:7" x14ac:dyDescent="0.3">
      <c r="A355" t="s">
        <v>615</v>
      </c>
      <c r="E355" s="13">
        <f t="shared" ref="E355:F355" si="5">E344/E349</f>
        <v>0.39122944471028348</v>
      </c>
      <c r="F355" s="13">
        <f t="shared" si="5"/>
        <v>0.44337176224860808</v>
      </c>
      <c r="G355" s="13">
        <f>G344/G349</f>
        <v>0</v>
      </c>
    </row>
    <row r="356" spans="1:7" x14ac:dyDescent="0.3">
      <c r="A356" t="s">
        <v>616</v>
      </c>
      <c r="E356" s="13">
        <f t="shared" ref="E356:F356" si="6">E345/E349</f>
        <v>5.6635153217728725E-2</v>
      </c>
      <c r="F356" s="13">
        <f t="shared" si="6"/>
        <v>1.06227752423361E-2</v>
      </c>
      <c r="G356" s="13">
        <f>G345/G349</f>
        <v>0.90882694844973955</v>
      </c>
    </row>
    <row r="357" spans="1:7" x14ac:dyDescent="0.3">
      <c r="A357" t="s">
        <v>617</v>
      </c>
      <c r="E357" s="13">
        <f t="shared" ref="E357:F357" si="7">E346/E349</f>
        <v>2.751758275307533E-2</v>
      </c>
      <c r="F357" s="13">
        <f t="shared" si="7"/>
        <v>1.1698912159281252E-2</v>
      </c>
      <c r="G357" s="13">
        <f>G346/G349</f>
        <v>0</v>
      </c>
    </row>
    <row r="358" spans="1:7" x14ac:dyDescent="0.3">
      <c r="A358" t="s">
        <v>618</v>
      </c>
      <c r="E358" s="13">
        <f>E347/E349</f>
        <v>0.21774830943467652</v>
      </c>
      <c r="F358" s="13">
        <f t="shared" ref="F358" si="8">F347/F349</f>
        <v>0.23860824311109199</v>
      </c>
      <c r="G358" s="13">
        <f>G347/G349</f>
        <v>1.3727693764855414E-2</v>
      </c>
    </row>
  </sheetData>
  <conditionalFormatting sqref="A16:A32">
    <cfRule type="cellIs" dxfId="15" priority="2" stopIfTrue="1" operator="lessThan">
      <formula>0</formula>
    </cfRule>
  </conditionalFormatting>
  <conditionalFormatting sqref="B22:B32">
    <cfRule type="cellIs" dxfId="14" priority="4" stopIfTrue="1" operator="lessThan">
      <formula>0</formula>
    </cfRule>
  </conditionalFormatting>
  <conditionalFormatting sqref="C15:D23">
    <cfRule type="cellIs" dxfId="13" priority="3" stopIfTrue="1" operator="lessThan">
      <formula>0</formula>
    </cfRule>
  </conditionalFormatting>
  <conditionalFormatting sqref="E14:G22">
    <cfRule type="cellIs" dxfId="1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59CEC-657A-4C11-87CD-D79B5E63E722}">
  <dimension ref="A1:G358"/>
  <sheetViews>
    <sheetView rightToLeft="1" workbookViewId="0">
      <selection activeCell="I12" sqref="I12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3">
        <v>372</v>
      </c>
      <c r="F2" s="3">
        <v>580</v>
      </c>
      <c r="G2" s="3">
        <v>13188</v>
      </c>
    </row>
    <row r="3" spans="1:7" ht="15.6" x14ac:dyDescent="0.3">
      <c r="A3" s="4">
        <v>45323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3.2000000000000001E-2</v>
      </c>
      <c r="F5" s="9">
        <v>2.9529999999999998</v>
      </c>
      <c r="G5" s="9">
        <v>0.88200000000000001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221.036</v>
      </c>
      <c r="F6" s="9">
        <v>373.54899999999998</v>
      </c>
      <c r="G6" s="9">
        <v>170.78700000000001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6284.0640000000003</v>
      </c>
      <c r="F7" s="9">
        <v>3662.9760000000001</v>
      </c>
      <c r="G7" s="9">
        <v>3621.9650000000001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1345.2439999999999</v>
      </c>
      <c r="F13" s="9">
        <v>147.751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116149.594</v>
      </c>
      <c r="F14" s="9">
        <v>22812.056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103198.387</v>
      </c>
      <c r="F16" s="9">
        <v>25653.623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4982.1890000000003</v>
      </c>
      <c r="F18" s="9">
        <v>0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0</v>
      </c>
      <c r="F22" s="9">
        <v>0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187690.91399999999</v>
      </c>
      <c r="F60" s="9">
        <v>46606.499000000003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479.87400000000002</v>
      </c>
      <c r="F61" s="9">
        <v>144.47300000000001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144686.005</v>
      </c>
      <c r="F62" s="9">
        <v>34077.546000000002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4753.2079999999996</v>
      </c>
      <c r="F64" s="9">
        <v>3760.24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33077.137000000002</v>
      </c>
      <c r="F66" s="9">
        <v>7826.6580000000004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8580.0069999999996</v>
      </c>
      <c r="F72" s="9">
        <v>1513.3889999999999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6900.558</v>
      </c>
      <c r="F92" s="9">
        <v>1380.1120000000001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3599.3519999999999</v>
      </c>
      <c r="F93" s="9">
        <v>719.87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13022.741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3146.4479999999999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534.423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377.7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4357.5550000000003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10220.359</v>
      </c>
      <c r="F113" s="9">
        <v>2313.8119999999999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0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14167.599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43636.050999999999</v>
      </c>
      <c r="F116" s="9">
        <v>1085.904</v>
      </c>
      <c r="G116" s="9">
        <v>0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7949.4489999999996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0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0</v>
      </c>
      <c r="F125" s="9">
        <v>0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1651.6210000000001</v>
      </c>
      <c r="F130" s="9">
        <v>330.38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83534.951000000001</v>
      </c>
      <c r="F132" s="9">
        <v>21297.017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19897.313999999998</v>
      </c>
      <c r="F134" s="9">
        <v>6118.93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39974.661999999997</v>
      </c>
      <c r="F136" s="9">
        <v>9583.6280000000006</v>
      </c>
      <c r="G136" s="9">
        <v>484.34699999999998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300.291</v>
      </c>
      <c r="F143" s="9">
        <v>50.048000000000002</v>
      </c>
      <c r="G143" s="9">
        <v>176.90799999999999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10058.468999999999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30176.546999999999</v>
      </c>
      <c r="F284" s="9">
        <v>6762.2049999999999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-16192.286</v>
      </c>
      <c r="F288" s="9">
        <v>-4462.4849999999997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18792</v>
      </c>
      <c r="F323" s="9">
        <v>4408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421.01799999999997</v>
      </c>
      <c r="F333" s="9">
        <v>202.821</v>
      </c>
      <c r="G333" s="9">
        <v>2.9820000000000002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-161.71199999999999</v>
      </c>
      <c r="F334" s="9">
        <v>-39.005000000000003</v>
      </c>
      <c r="G334" s="9">
        <v>0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-0.50700000000000001</v>
      </c>
      <c r="F335" s="9">
        <v>0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1.5680000000000001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864256.37899999996</v>
      </c>
      <c r="F338">
        <v>196334.51800000001</v>
      </c>
      <c r="G338">
        <v>48013.786</v>
      </c>
    </row>
    <row r="340" spans="1:7" ht="15.6" x14ac:dyDescent="0.3">
      <c r="A340" s="6" t="s">
        <v>612</v>
      </c>
      <c r="E340">
        <f>SUM(E5:E337)-E338</f>
        <v>0</v>
      </c>
      <c r="F340">
        <f t="shared" ref="F340" si="0">SUM(F5:F337)-F338</f>
        <v>0</v>
      </c>
      <c r="G340">
        <f>SUM(G5:G337)-G338</f>
        <v>0</v>
      </c>
    </row>
    <row r="342" spans="1:7" x14ac:dyDescent="0.3">
      <c r="A342" t="s">
        <v>613</v>
      </c>
      <c r="D342">
        <v>1</v>
      </c>
      <c r="E342" s="10">
        <f>SUMIF($C$4:$C$336,$D$342,E4:E336)</f>
        <v>7850.3760000000002</v>
      </c>
      <c r="F342" s="10">
        <f>SUMIF($C$4:$C$336,$D$342,F4:F336)</f>
        <v>4187.2290000000003</v>
      </c>
      <c r="G342" s="10">
        <f>SUMIF($C$4:$C$336,$D$342,G4:G336)</f>
        <v>3793.634</v>
      </c>
    </row>
    <row r="343" spans="1:7" x14ac:dyDescent="0.3">
      <c r="A343" t="s">
        <v>614</v>
      </c>
      <c r="D343">
        <v>2</v>
      </c>
      <c r="E343" s="10">
        <f>SUMIF($C$4:$C$336,$D$343,E4:E336)</f>
        <v>224330.17</v>
      </c>
      <c r="F343" s="10">
        <f>SUMIF($C$4:$C$336,$D$343,F4:F336)</f>
        <v>48465.679000000004</v>
      </c>
      <c r="G343" s="10">
        <f>SUMIF($C$4:$C$336,$D$343,G4:G336)</f>
        <v>0</v>
      </c>
    </row>
    <row r="344" spans="1:7" x14ac:dyDescent="0.3">
      <c r="A344" t="s">
        <v>615</v>
      </c>
      <c r="D344">
        <v>3</v>
      </c>
      <c r="E344" s="10">
        <f>SUMIF($C$4:$C$336,$D$344,E4:E336)</f>
        <v>381187.04800000001</v>
      </c>
      <c r="F344" s="10">
        <f>SUMIF($C$4:$C$336,$D$344,F4:F336)</f>
        <v>94515.398000000001</v>
      </c>
      <c r="G344" s="10">
        <f>SUMIF($C$4:$C$336,$D$344,G4:G336)</f>
        <v>0</v>
      </c>
    </row>
    <row r="345" spans="1:7" x14ac:dyDescent="0.3">
      <c r="A345" t="s">
        <v>616</v>
      </c>
      <c r="B345">
        <v>7</v>
      </c>
      <c r="D345">
        <v>4</v>
      </c>
      <c r="E345" s="10">
        <f>SUMIF($C$4:$C$336,$D$345,E4:E336)</f>
        <v>43636.050999999999</v>
      </c>
      <c r="F345" s="10">
        <f>SUMIF($C$4:$C$336,$D$345,F4:F336)</f>
        <v>1085.904</v>
      </c>
      <c r="G345" s="10">
        <f>SUMIF($C$4:$C$336,$D$345,G4:G336)</f>
        <v>43555.915000000001</v>
      </c>
    </row>
    <row r="346" spans="1:7" x14ac:dyDescent="0.3">
      <c r="A346" t="s">
        <v>617</v>
      </c>
      <c r="D346">
        <v>5</v>
      </c>
      <c r="E346" s="10">
        <f>SUMIF($C$4:$C$336,$D$346,E4:E336)</f>
        <v>24042.729999999996</v>
      </c>
      <c r="F346" s="10">
        <f>SUMIF($C$4:$C$336,$D$346,F4:F336)</f>
        <v>2299.7200000000003</v>
      </c>
      <c r="G346" s="10">
        <f>SUMIF($C$4:$C$336,$D$346,G4:G336)</f>
        <v>0</v>
      </c>
    </row>
    <row r="347" spans="1:7" x14ac:dyDescent="0.3">
      <c r="A347" t="s">
        <v>618</v>
      </c>
      <c r="B347">
        <v>7</v>
      </c>
      <c r="D347">
        <v>6</v>
      </c>
      <c r="E347" s="10">
        <f>SUMIF($C$4:$C$336,$D$347,E4:E336)</f>
        <v>183210.00399999999</v>
      </c>
      <c r="F347" s="10">
        <f>SUMIF($C$4:$C$336,$D$347,F4:F336)</f>
        <v>45780.588000000011</v>
      </c>
      <c r="G347" s="10">
        <f>SUMIF($C$4:$C$336,$D$347,G4:G336)</f>
        <v>664.23699999999997</v>
      </c>
    </row>
    <row r="348" spans="1:7" x14ac:dyDescent="0.3">
      <c r="E348" s="10"/>
      <c r="F348" s="10"/>
      <c r="G348" s="10"/>
    </row>
    <row r="349" spans="1:7" x14ac:dyDescent="0.3">
      <c r="E349">
        <f>SUM(E342:E348)</f>
        <v>864256.37899999996</v>
      </c>
      <c r="F349">
        <f>SUM(F342:F348)</f>
        <v>196334.51800000004</v>
      </c>
      <c r="G349">
        <f>SUM(G342:G348)</f>
        <v>48013.786</v>
      </c>
    </row>
    <row r="350" spans="1:7" x14ac:dyDescent="0.3">
      <c r="E350" s="10"/>
      <c r="F350" s="10"/>
      <c r="G350" s="10"/>
    </row>
    <row r="351" spans="1:7" x14ac:dyDescent="0.3">
      <c r="A351" s="11"/>
      <c r="B351" s="11"/>
      <c r="C351" s="11"/>
      <c r="D351" s="11"/>
      <c r="E351" s="11">
        <f t="shared" ref="E351:F351" si="1">E349-E337</f>
        <v>864256.37899999996</v>
      </c>
      <c r="F351" s="11">
        <f t="shared" si="1"/>
        <v>196334.51800000004</v>
      </c>
      <c r="G351" s="11">
        <f>G349-G337</f>
        <v>48013.786</v>
      </c>
    </row>
    <row r="352" spans="1:7" x14ac:dyDescent="0.3">
      <c r="E352" s="12">
        <f t="shared" ref="E352:F352" si="2">E2</f>
        <v>372</v>
      </c>
      <c r="F352" s="12">
        <f t="shared" si="2"/>
        <v>580</v>
      </c>
      <c r="G352" s="12">
        <f>G2</f>
        <v>13188</v>
      </c>
    </row>
    <row r="353" spans="1:7" x14ac:dyDescent="0.3">
      <c r="A353" t="s">
        <v>613</v>
      </c>
      <c r="E353" s="13">
        <f t="shared" ref="E353:F353" si="3">E342/E349</f>
        <v>9.0833879746232121E-3</v>
      </c>
      <c r="F353" s="13">
        <f t="shared" si="3"/>
        <v>2.1327013928340403E-2</v>
      </c>
      <c r="G353" s="13">
        <f>G342/G349</f>
        <v>7.9011348948820656E-2</v>
      </c>
    </row>
    <row r="354" spans="1:7" x14ac:dyDescent="0.3">
      <c r="A354" t="s">
        <v>614</v>
      </c>
      <c r="E354" s="13">
        <f t="shared" ref="E354:F354" si="4">E343/E349</f>
        <v>0.25956437863908438</v>
      </c>
      <c r="F354" s="13">
        <f t="shared" si="4"/>
        <v>0.24685256313410969</v>
      </c>
      <c r="G354" s="13">
        <f>G343/G349</f>
        <v>0</v>
      </c>
    </row>
    <row r="355" spans="1:7" x14ac:dyDescent="0.3">
      <c r="A355" t="s">
        <v>615</v>
      </c>
      <c r="E355" s="13">
        <f t="shared" ref="E355:F355" si="5">E344/E349</f>
        <v>0.44105783568650991</v>
      </c>
      <c r="F355" s="13">
        <f t="shared" si="5"/>
        <v>0.48139980153668127</v>
      </c>
      <c r="G355" s="13">
        <f>G344/G349</f>
        <v>0</v>
      </c>
    </row>
    <row r="356" spans="1:7" x14ac:dyDescent="0.3">
      <c r="A356" t="s">
        <v>616</v>
      </c>
      <c r="E356" s="13">
        <f t="shared" ref="E356:F356" si="6">E345/E349</f>
        <v>5.0489706596657934E-2</v>
      </c>
      <c r="F356" s="13">
        <f t="shared" si="6"/>
        <v>5.5308868306081548E-3</v>
      </c>
      <c r="G356" s="13">
        <f>G345/G349</f>
        <v>0.90715435354337604</v>
      </c>
    </row>
    <row r="357" spans="1:7" x14ac:dyDescent="0.3">
      <c r="A357" t="s">
        <v>617</v>
      </c>
      <c r="E357" s="13">
        <f t="shared" ref="E357:F357" si="7">E346/E349</f>
        <v>2.7818978932870563E-2</v>
      </c>
      <c r="F357" s="13">
        <f t="shared" si="7"/>
        <v>1.1713273974574353E-2</v>
      </c>
      <c r="G357" s="13">
        <f>G346/G349</f>
        <v>0</v>
      </c>
    </row>
    <row r="358" spans="1:7" x14ac:dyDescent="0.3">
      <c r="A358" t="s">
        <v>618</v>
      </c>
      <c r="E358" s="13">
        <f>E347/E349</f>
        <v>0.21198571217025405</v>
      </c>
      <c r="F358" s="13">
        <f t="shared" ref="F358" si="8">F347/F349</f>
        <v>0.23317646059568597</v>
      </c>
      <c r="G358" s="13">
        <f>G347/G349</f>
        <v>1.3834297507803279E-2</v>
      </c>
    </row>
  </sheetData>
  <conditionalFormatting sqref="A16:A32">
    <cfRule type="cellIs" dxfId="11" priority="2" stopIfTrue="1" operator="lessThan">
      <formula>0</formula>
    </cfRule>
  </conditionalFormatting>
  <conditionalFormatting sqref="B22:B32">
    <cfRule type="cellIs" dxfId="10" priority="4" stopIfTrue="1" operator="lessThan">
      <formula>0</formula>
    </cfRule>
  </conditionalFormatting>
  <conditionalFormatting sqref="C15:D23">
    <cfRule type="cellIs" dxfId="9" priority="3" stopIfTrue="1" operator="lessThan">
      <formula>0</formula>
    </cfRule>
  </conditionalFormatting>
  <conditionalFormatting sqref="E14:G22">
    <cfRule type="cellIs" dxfId="8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8"/>
  <sheetViews>
    <sheetView rightToLeft="1" workbookViewId="0">
      <selection activeCell="J9" sqref="J9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3">
        <v>372</v>
      </c>
      <c r="F2" s="3">
        <v>580</v>
      </c>
      <c r="G2" s="3">
        <v>13188</v>
      </c>
    </row>
    <row r="3" spans="1:7" ht="15.6" x14ac:dyDescent="0.3">
      <c r="A3" s="4">
        <v>45292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8.2000000000000003E-2</v>
      </c>
      <c r="F5" s="9">
        <v>1.2E-2</v>
      </c>
      <c r="G5" s="9">
        <v>2.1999999999999999E-2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4483.5510000000004</v>
      </c>
      <c r="F6" s="9">
        <v>267.077</v>
      </c>
      <c r="G6" s="9">
        <v>147.57499999999999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14639.168</v>
      </c>
      <c r="F7" s="9">
        <v>6176.5339999999997</v>
      </c>
      <c r="G7" s="9">
        <v>5082.5320000000002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1364.386</v>
      </c>
      <c r="F13" s="9">
        <v>149.85300000000001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93967.554999999993</v>
      </c>
      <c r="F14" s="9">
        <v>17761.573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103273.177</v>
      </c>
      <c r="F16" s="9">
        <v>25668.62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16966.723000000002</v>
      </c>
      <c r="F18" s="9">
        <v>2993.59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0</v>
      </c>
      <c r="F22" s="9">
        <v>0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181285.42600000001</v>
      </c>
      <c r="F60" s="9">
        <v>45185.474999999999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486.464</v>
      </c>
      <c r="F61" s="9">
        <v>146.45699999999999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145455.88699999999</v>
      </c>
      <c r="F62" s="9">
        <v>34086.449999999997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4680.348</v>
      </c>
      <c r="F64" s="9">
        <v>3682.4789999999998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32882.519</v>
      </c>
      <c r="F66" s="9">
        <v>7773.607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8562.7289999999994</v>
      </c>
      <c r="F72" s="9">
        <v>1510.3409999999999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7004.8469999999998</v>
      </c>
      <c r="F92" s="9">
        <v>1400.9690000000001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3758.2550000000001</v>
      </c>
      <c r="F93" s="9">
        <v>751.65099999999995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12421.18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2937.7579999999998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522.54100000000005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480.71100000000001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4307.1909999999998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10365.794</v>
      </c>
      <c r="F113" s="9">
        <v>2346.7370000000001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0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13741.227999999999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43253.896000000001</v>
      </c>
      <c r="F116" s="9">
        <v>1074.586</v>
      </c>
      <c r="G116" s="9">
        <v>0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6271.6450000000004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0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0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0</v>
      </c>
      <c r="F125" s="9">
        <v>0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1651.6210000000001</v>
      </c>
      <c r="F130" s="9">
        <v>330.38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83646.516000000003</v>
      </c>
      <c r="F132" s="9">
        <v>21347.14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0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20253.183000000001</v>
      </c>
      <c r="F134" s="9">
        <v>6208.1409999999996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40589.428999999996</v>
      </c>
      <c r="F136" s="9">
        <v>9740.2060000000001</v>
      </c>
      <c r="G136" s="9">
        <v>498.66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299.36599999999999</v>
      </c>
      <c r="F143" s="9">
        <v>49.893999999999998</v>
      </c>
      <c r="G143" s="9">
        <v>108.508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9879.9369999999999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29980.133999999998</v>
      </c>
      <c r="F284" s="9">
        <v>6717.759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-16064.579</v>
      </c>
      <c r="F288" s="9">
        <v>-4430.7520000000004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18792</v>
      </c>
      <c r="F323" s="9">
        <v>4408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421.01799999999997</v>
      </c>
      <c r="F333" s="9">
        <v>98.757000000000005</v>
      </c>
      <c r="G333" s="9">
        <v>0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-163.988</v>
      </c>
      <c r="F334" s="9">
        <v>-44.109000000000002</v>
      </c>
      <c r="G334" s="9">
        <v>0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-0.25</v>
      </c>
      <c r="F335" s="9">
        <v>0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1.5680000000000001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861715.19400000002</v>
      </c>
      <c r="F338">
        <v>195402.995</v>
      </c>
      <c r="G338">
        <v>46519.550999999999</v>
      </c>
    </row>
    <row r="340" spans="1:7" ht="15.6" x14ac:dyDescent="0.3">
      <c r="A340" s="6" t="s">
        <v>612</v>
      </c>
      <c r="E340">
        <f>SUM(E5:E337)-E338</f>
        <v>0</v>
      </c>
      <c r="F340">
        <f t="shared" ref="F340" si="0">SUM(F5:F337)-F338</f>
        <v>0</v>
      </c>
      <c r="G340">
        <f>SUM(G5:G337)-G338</f>
        <v>0</v>
      </c>
    </row>
    <row r="342" spans="1:7" x14ac:dyDescent="0.3">
      <c r="A342" t="s">
        <v>613</v>
      </c>
      <c r="D342">
        <v>1</v>
      </c>
      <c r="E342" s="10">
        <f>SUMIF($C$4:$C$336,$D$342,E4:E336)</f>
        <v>20487.186999999998</v>
      </c>
      <c r="F342" s="10">
        <f>SUMIF($C$4:$C$336,$D$342,F4:F336)</f>
        <v>6593.4759999999997</v>
      </c>
      <c r="G342" s="10">
        <f>SUMIF($C$4:$C$336,$D$342,G4:G336)</f>
        <v>5230.1289999999999</v>
      </c>
    </row>
    <row r="343" spans="1:7" x14ac:dyDescent="0.3">
      <c r="A343" t="s">
        <v>614</v>
      </c>
      <c r="D343">
        <v>2</v>
      </c>
      <c r="E343" s="10">
        <f>SUMIF($C$4:$C$336,$D$343,E4:E336)</f>
        <v>214207.45499999999</v>
      </c>
      <c r="F343" s="10">
        <f>SUMIF($C$4:$C$336,$D$343,F4:F336)</f>
        <v>46423.782999999996</v>
      </c>
      <c r="G343" s="10">
        <f>SUMIF($C$4:$C$336,$D$343,G4:G336)</f>
        <v>0</v>
      </c>
    </row>
    <row r="344" spans="1:7" x14ac:dyDescent="0.3">
      <c r="A344" t="s">
        <v>615</v>
      </c>
      <c r="D344">
        <v>3</v>
      </c>
      <c r="E344" s="10">
        <f>SUMIF($C$4:$C$336,$D$344,E4:E336)</f>
        <v>375553.74599999998</v>
      </c>
      <c r="F344" s="10">
        <f>SUMIF($C$4:$C$336,$D$344,F4:F336)</f>
        <v>93027.088000000003</v>
      </c>
      <c r="G344" s="10">
        <f>SUMIF($C$4:$C$336,$D$344,G4:G336)</f>
        <v>0</v>
      </c>
    </row>
    <row r="345" spans="1:7" x14ac:dyDescent="0.3">
      <c r="A345" t="s">
        <v>616</v>
      </c>
      <c r="B345">
        <v>7</v>
      </c>
      <c r="D345">
        <v>4</v>
      </c>
      <c r="E345" s="10">
        <f>SUMIF($C$4:$C$336,$D$345,E4:E336)</f>
        <v>43253.896000000001</v>
      </c>
      <c r="F345" s="10">
        <f>SUMIF($C$4:$C$336,$D$345,F4:F336)</f>
        <v>1074.586</v>
      </c>
      <c r="G345" s="10">
        <f>SUMIF($C$4:$C$336,$D$345,G4:G336)</f>
        <v>40682.254000000001</v>
      </c>
    </row>
    <row r="346" spans="1:7" x14ac:dyDescent="0.3">
      <c r="A346" t="s">
        <v>617</v>
      </c>
      <c r="D346">
        <v>5</v>
      </c>
      <c r="E346" s="10">
        <f>SUMIF($C$4:$C$336,$D$346,E4:E336)</f>
        <v>23795.491999999998</v>
      </c>
      <c r="F346" s="10">
        <f>SUMIF($C$4:$C$336,$D$346,F4:F336)</f>
        <v>2287.0069999999996</v>
      </c>
      <c r="G346" s="10">
        <f>SUMIF($C$4:$C$336,$D$346,G4:G336)</f>
        <v>0</v>
      </c>
    </row>
    <row r="347" spans="1:7" x14ac:dyDescent="0.3">
      <c r="A347" t="s">
        <v>618</v>
      </c>
      <c r="B347">
        <v>7</v>
      </c>
      <c r="D347">
        <v>6</v>
      </c>
      <c r="E347" s="10">
        <f>SUMIF($C$4:$C$336,$D$347,E4:E336)</f>
        <v>184417.41800000001</v>
      </c>
      <c r="F347" s="10">
        <f>SUMIF($C$4:$C$336,$D$347,F4:F336)</f>
        <v>45997.055</v>
      </c>
      <c r="G347" s="10">
        <f>SUMIF($C$4:$C$336,$D$347,G4:G336)</f>
        <v>607.16800000000001</v>
      </c>
    </row>
    <row r="348" spans="1:7" x14ac:dyDescent="0.3">
      <c r="E348" s="10"/>
      <c r="F348" s="10"/>
      <c r="G348" s="10"/>
    </row>
    <row r="349" spans="1:7" x14ac:dyDescent="0.3">
      <c r="E349">
        <f>SUM(E342:E348)</f>
        <v>861715.1939999999</v>
      </c>
      <c r="F349">
        <f>SUM(F342:F348)</f>
        <v>195402.99500000002</v>
      </c>
      <c r="G349">
        <f>SUM(G342:G348)</f>
        <v>46519.550999999999</v>
      </c>
    </row>
    <row r="350" spans="1:7" x14ac:dyDescent="0.3">
      <c r="E350" s="10"/>
      <c r="F350" s="10"/>
      <c r="G350" s="10"/>
    </row>
    <row r="351" spans="1:7" x14ac:dyDescent="0.3">
      <c r="A351" s="11"/>
      <c r="B351" s="11"/>
      <c r="C351" s="11"/>
      <c r="D351" s="11"/>
      <c r="E351" s="11">
        <f t="shared" ref="E351:F351" si="1">E349-E337</f>
        <v>861715.1939999999</v>
      </c>
      <c r="F351" s="11">
        <f t="shared" si="1"/>
        <v>195402.99500000002</v>
      </c>
      <c r="G351" s="11">
        <f>G349-G337</f>
        <v>46519.550999999999</v>
      </c>
    </row>
    <row r="352" spans="1:7" x14ac:dyDescent="0.3">
      <c r="E352" s="12">
        <f t="shared" ref="E352:F352" si="2">E2</f>
        <v>372</v>
      </c>
      <c r="F352" s="12">
        <f t="shared" si="2"/>
        <v>580</v>
      </c>
      <c r="G352" s="12">
        <f>G2</f>
        <v>13188</v>
      </c>
    </row>
    <row r="353" spans="1:7" x14ac:dyDescent="0.3">
      <c r="A353" t="s">
        <v>613</v>
      </c>
      <c r="E353" s="13">
        <f t="shared" ref="E353:F353" si="3">E342/E349</f>
        <v>2.3774893540985886E-2</v>
      </c>
      <c r="F353" s="13">
        <f t="shared" si="3"/>
        <v>3.374296284455619E-2</v>
      </c>
      <c r="G353" s="13">
        <f>G342/G349</f>
        <v>0.11242862167779737</v>
      </c>
    </row>
    <row r="354" spans="1:7" x14ac:dyDescent="0.3">
      <c r="A354" t="s">
        <v>614</v>
      </c>
      <c r="E354" s="13">
        <f t="shared" ref="E354:F354" si="4">E343/E349</f>
        <v>0.2485826598991128</v>
      </c>
      <c r="F354" s="13">
        <f t="shared" si="4"/>
        <v>0.23757969011682747</v>
      </c>
      <c r="G354" s="13">
        <f>G343/G349</f>
        <v>0</v>
      </c>
    </row>
    <row r="355" spans="1:7" x14ac:dyDescent="0.3">
      <c r="A355" t="s">
        <v>615</v>
      </c>
      <c r="E355" s="13">
        <f t="shared" ref="E355:F355" si="5">E344/E349</f>
        <v>0.4358211954656564</v>
      </c>
      <c r="F355" s="13">
        <f t="shared" si="5"/>
        <v>0.47607810719584925</v>
      </c>
      <c r="G355" s="13">
        <f>G344/G349</f>
        <v>0</v>
      </c>
    </row>
    <row r="356" spans="1:7" x14ac:dyDescent="0.3">
      <c r="A356" t="s">
        <v>616</v>
      </c>
      <c r="E356" s="13">
        <f t="shared" ref="E356:F356" si="6">E345/E349</f>
        <v>5.019511817961516E-2</v>
      </c>
      <c r="F356" s="13">
        <f t="shared" si="6"/>
        <v>5.4993322901729317E-3</v>
      </c>
      <c r="G356" s="13">
        <f>G345/G349</f>
        <v>0.87451948966575366</v>
      </c>
    </row>
    <row r="357" spans="1:7" x14ac:dyDescent="0.3">
      <c r="A357" t="s">
        <v>617</v>
      </c>
      <c r="E357" s="13">
        <f t="shared" ref="E357:F357" si="7">E346/E349</f>
        <v>2.7614102856355113E-2</v>
      </c>
      <c r="F357" s="13">
        <f t="shared" si="7"/>
        <v>1.1704052949649003E-2</v>
      </c>
      <c r="G357" s="13">
        <f>G346/G349</f>
        <v>0</v>
      </c>
    </row>
    <row r="358" spans="1:7" x14ac:dyDescent="0.3">
      <c r="A358" t="s">
        <v>618</v>
      </c>
      <c r="E358" s="13">
        <f>E347/E349</f>
        <v>0.21401203005827471</v>
      </c>
      <c r="F358" s="13">
        <f t="shared" ref="F358" si="8">F347/F349</f>
        <v>0.23539585460294504</v>
      </c>
      <c r="G358" s="13">
        <f>G347/G349</f>
        <v>1.3051888656448985E-2</v>
      </c>
    </row>
  </sheetData>
  <conditionalFormatting sqref="A16:A32">
    <cfRule type="cellIs" dxfId="7" priority="9" stopIfTrue="1" operator="lessThan">
      <formula>0</formula>
    </cfRule>
  </conditionalFormatting>
  <conditionalFormatting sqref="B22:B32">
    <cfRule type="cellIs" dxfId="6" priority="18" stopIfTrue="1" operator="lessThan">
      <formula>0</formula>
    </cfRule>
  </conditionalFormatting>
  <conditionalFormatting sqref="C15:D23">
    <cfRule type="cellIs" dxfId="5" priority="10" stopIfTrue="1" operator="lessThan">
      <formula>0</formula>
    </cfRule>
  </conditionalFormatting>
  <conditionalFormatting sqref="E14:G22">
    <cfRule type="cellIs" dxfId="4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12.24</vt:lpstr>
      <vt:lpstr>11.24</vt:lpstr>
      <vt:lpstr>10.24</vt:lpstr>
      <vt:lpstr>09.24</vt:lpstr>
      <vt:lpstr>08.24</vt:lpstr>
      <vt:lpstr>07.24</vt:lpstr>
      <vt:lpstr>06.24</vt:lpstr>
      <vt:lpstr>05.24</vt:lpstr>
      <vt:lpstr>04.24</vt:lpstr>
      <vt:lpstr>03.24</vt:lpstr>
      <vt:lpstr>02.24</vt:lpstr>
      <vt:lpstr>01.24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Jacob Roth</cp:lastModifiedBy>
  <dcterms:created xsi:type="dcterms:W3CDTF">2024-02-19T09:49:56Z</dcterms:created>
  <dcterms:modified xsi:type="dcterms:W3CDTF">2025-01-23T17:43:07Z</dcterms:modified>
</cp:coreProperties>
</file>